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240" yWindow="75" windowWidth="13935" windowHeight="5835"/>
  </bookViews>
  <sheets>
    <sheet name="PMS2024" sheetId="1" r:id="rId1"/>
  </sheets>
  <definedNames>
    <definedName name="_xlnm._FilterDatabase" localSheetId="0" hidden="1">'PMS2024'!$A$3:$L$26</definedName>
    <definedName name="_xlnm.Print_Area" localSheetId="0">'PMS2024'!$A$2:$O$156</definedName>
  </definedNames>
  <calcPr calcId="145621"/>
</workbook>
</file>

<file path=xl/calcChain.xml><?xml version="1.0" encoding="utf-8"?>
<calcChain xmlns="http://schemas.openxmlformats.org/spreadsheetml/2006/main">
  <c r="J98" i="1" l="1"/>
  <c r="G97" i="1"/>
  <c r="E35" i="1"/>
  <c r="G53" i="1" s="1"/>
  <c r="G14" i="1" l="1"/>
  <c r="K15" i="1"/>
  <c r="G15" i="1" s="1"/>
  <c r="H154" i="1" s="1"/>
  <c r="B4" i="1"/>
  <c r="F8" i="1" l="1"/>
  <c r="H155" i="1"/>
  <c r="J116" i="1"/>
  <c r="K28" i="1" l="1"/>
  <c r="G22" i="1" l="1"/>
  <c r="K22" i="1" s="1"/>
  <c r="J127" i="1" l="1"/>
  <c r="K102" i="1"/>
  <c r="J142" i="1"/>
  <c r="K141" i="1" s="1"/>
  <c r="J139" i="1"/>
  <c r="J138" i="1"/>
  <c r="J57" i="1"/>
  <c r="J56" i="1"/>
  <c r="I147" i="1"/>
  <c r="I54" i="1"/>
  <c r="K137" i="1" l="1"/>
  <c r="I57" i="1"/>
  <c r="I26" i="1"/>
  <c r="K25" i="1" s="1"/>
  <c r="I45" i="1"/>
  <c r="I36" i="1"/>
  <c r="J124" i="1"/>
  <c r="J123" i="1"/>
  <c r="J135" i="1"/>
  <c r="J134" i="1"/>
  <c r="J133" i="1"/>
  <c r="J129" i="1"/>
  <c r="J128" i="1"/>
  <c r="J126" i="1"/>
  <c r="J125" i="1"/>
  <c r="J122" i="1"/>
  <c r="I116" i="1"/>
  <c r="I118" i="1"/>
  <c r="I78" i="1"/>
  <c r="K77" i="1" s="1"/>
  <c r="I73" i="1"/>
  <c r="K72" i="1" s="1"/>
  <c r="I68" i="1"/>
  <c r="K67" i="1" s="1"/>
  <c r="I63" i="1"/>
  <c r="K62" i="1" s="1"/>
  <c r="I112" i="1"/>
  <c r="K111" i="1" s="1"/>
  <c r="I105" i="1"/>
  <c r="I104" i="1"/>
  <c r="I103" i="1"/>
  <c r="I99" i="1"/>
  <c r="I98" i="1"/>
  <c r="I96" i="1"/>
  <c r="J92" i="1"/>
  <c r="J86" i="1"/>
  <c r="J87" i="1"/>
  <c r="J88" i="1"/>
  <c r="J89" i="1"/>
  <c r="J90" i="1"/>
  <c r="J91" i="1"/>
  <c r="J85" i="1"/>
  <c r="I81" i="1"/>
  <c r="K80" i="1" s="1"/>
  <c r="I56" i="1"/>
  <c r="I51" i="1"/>
  <c r="I50" i="1"/>
  <c r="I49" i="1"/>
  <c r="K46" i="1" s="1"/>
  <c r="I48" i="1"/>
  <c r="I47" i="1"/>
  <c r="I42" i="1"/>
  <c r="I41" i="1"/>
  <c r="I40" i="1"/>
  <c r="K37" i="1" s="1"/>
  <c r="I39" i="1"/>
  <c r="I38" i="1"/>
  <c r="K95" i="1" l="1"/>
  <c r="K115" i="1"/>
  <c r="K132" i="1"/>
  <c r="K55" i="1"/>
  <c r="K121" i="1"/>
  <c r="K84" i="1"/>
  <c r="J145" i="1" l="1"/>
</calcChain>
</file>

<file path=xl/sharedStrings.xml><?xml version="1.0" encoding="utf-8"?>
<sst xmlns="http://schemas.openxmlformats.org/spreadsheetml/2006/main" count="307" uniqueCount="211">
  <si>
    <t>NOM et Prénom :</t>
  </si>
  <si>
    <t>Oui ou non</t>
  </si>
  <si>
    <t>Oui</t>
  </si>
  <si>
    <t>Non</t>
  </si>
  <si>
    <t>Faculté</t>
  </si>
  <si>
    <t>Département :</t>
  </si>
  <si>
    <t>Faculté des Sciences Exactes</t>
  </si>
  <si>
    <t>Faculté de Technologie</t>
  </si>
  <si>
    <t>Faculté des Sciences de la Nature et de la Vie</t>
  </si>
  <si>
    <t>Faculté de Droit et des Sciences Politiques</t>
  </si>
  <si>
    <t>Faculté des Lettres et des Langues</t>
  </si>
  <si>
    <t>Faculté des Sciences Economiques, Commerciales et des Sciences de Gestion</t>
  </si>
  <si>
    <t>Faculté des Sciences Humaines et Sociales</t>
  </si>
  <si>
    <t>Professeur</t>
  </si>
  <si>
    <t>Spécialité :</t>
  </si>
  <si>
    <t xml:space="preserve">J'atteste que le nom de l'Université de Bejaia figure dans chacune de ces publications : </t>
  </si>
  <si>
    <t>Type de mobilité :</t>
  </si>
  <si>
    <t>au</t>
  </si>
  <si>
    <t>Dates (Période) du séjour :              Du</t>
  </si>
  <si>
    <t xml:space="preserve">J'atteste que le nom de l'Université de Bejaia figure dans chacune de ces communications : </t>
  </si>
  <si>
    <t>jj/mm/aaaa</t>
  </si>
  <si>
    <t>……………………………………….</t>
  </si>
  <si>
    <t>Position</t>
  </si>
  <si>
    <t>Nombre</t>
  </si>
  <si>
    <t>Veuillez indiquer :</t>
  </si>
  <si>
    <t xml:space="preserve">الـجـمـهـوريـة الـجـزائـرية الـديــمقـراطـيـة الـشـعـبية 
République Algérienne Démocratique et Populaire
وزارة الـتـعـلـيـم الـعــالـي و الــبحـث الـعــلمـي
Ministère de l’Enseignement Supérieur et de la Recherche Scientifique
</t>
  </si>
  <si>
    <t>Oui ou Non ?</t>
  </si>
  <si>
    <t>0-1000</t>
  </si>
  <si>
    <t>Nombre Total de publications :</t>
  </si>
  <si>
    <t>Nombre de Points</t>
  </si>
  <si>
    <t>0-3</t>
  </si>
  <si>
    <t>0-2</t>
  </si>
  <si>
    <r>
      <t xml:space="preserve">Communications 
</t>
    </r>
    <r>
      <rPr>
        <b/>
        <sz val="11"/>
        <color rgb="FFFF0000"/>
        <rFont val="Tahoma"/>
        <family val="2"/>
      </rPr>
      <t>Nationales</t>
    </r>
  </si>
  <si>
    <r>
      <t xml:space="preserve">Communications Internationales 
</t>
    </r>
    <r>
      <rPr>
        <b/>
        <sz val="11"/>
        <color rgb="FFFF0000"/>
        <rFont val="Tahoma"/>
        <family val="2"/>
      </rPr>
      <t>Non-Indexées</t>
    </r>
    <r>
      <rPr>
        <b/>
        <sz val="11"/>
        <rFont val="Tahoma"/>
        <family val="2"/>
      </rPr>
      <t xml:space="preserve"> </t>
    </r>
  </si>
  <si>
    <r>
      <t xml:space="preserve">Communications Internationales 
</t>
    </r>
    <r>
      <rPr>
        <b/>
        <sz val="11"/>
        <color rgb="FFFF0000"/>
        <rFont val="Tahoma"/>
        <family val="2"/>
      </rPr>
      <t>Indexées (Scopus, WOS)</t>
    </r>
  </si>
  <si>
    <r>
      <t>Nombre de publications (</t>
    </r>
    <r>
      <rPr>
        <b/>
        <sz val="11"/>
        <color rgb="FFFF0000"/>
        <rFont val="Tahoma"/>
        <family val="2"/>
      </rPr>
      <t>Max.02</t>
    </r>
    <r>
      <rPr>
        <b/>
        <sz val="11"/>
        <color rgb="FF0000FF"/>
        <rFont val="Tahoma"/>
        <family val="2"/>
      </rPr>
      <t>) :</t>
    </r>
  </si>
  <si>
    <r>
      <t xml:space="preserve">Nombre de Communications </t>
    </r>
    <r>
      <rPr>
        <b/>
        <u/>
        <sz val="11"/>
        <color rgb="FF0000FF"/>
        <rFont val="Tahoma"/>
        <family val="2"/>
      </rPr>
      <t>indexées</t>
    </r>
    <r>
      <rPr>
        <b/>
        <sz val="11"/>
        <color rgb="FF0000FF"/>
        <rFont val="Tahoma"/>
        <family val="2"/>
      </rPr>
      <t xml:space="preserve"> :</t>
    </r>
  </si>
  <si>
    <r>
      <t xml:space="preserve">Nombre de Communications </t>
    </r>
    <r>
      <rPr>
        <b/>
        <u/>
        <sz val="11"/>
        <color rgb="FF0000FF"/>
        <rFont val="Tahoma"/>
        <family val="2"/>
      </rPr>
      <t>Non-indexées</t>
    </r>
    <r>
      <rPr>
        <b/>
        <sz val="11"/>
        <color rgb="FF0000FF"/>
        <rFont val="Tahoma"/>
        <family val="2"/>
      </rPr>
      <t xml:space="preserve"> :</t>
    </r>
  </si>
  <si>
    <r>
      <t xml:space="preserve">Nombre de Communications </t>
    </r>
    <r>
      <rPr>
        <b/>
        <u/>
        <sz val="11"/>
        <color rgb="FF0000FF"/>
        <rFont val="Tahoma"/>
        <family val="2"/>
      </rPr>
      <t>Nationales</t>
    </r>
    <r>
      <rPr>
        <b/>
        <sz val="11"/>
        <color rgb="FF0000FF"/>
        <rFont val="Tahoma"/>
        <family val="2"/>
      </rPr>
      <t xml:space="preserve"> :</t>
    </r>
  </si>
  <si>
    <t>Aucune</t>
  </si>
  <si>
    <t xml:space="preserve"> Centre d'Appui à la Technologie et à l'Innovation(CATI) </t>
  </si>
  <si>
    <t xml:space="preserve"> Club de Recherche d'Emploi (CRE)</t>
  </si>
  <si>
    <t xml:space="preserve"> Centre Des Carrières (CDC)</t>
  </si>
  <si>
    <t xml:space="preserve"> Incubateur de l'Université</t>
  </si>
  <si>
    <t>après la dernière sortie.</t>
  </si>
  <si>
    <t>Nombre de documents validés par le CSF :</t>
  </si>
  <si>
    <t>Nombre de Chapitres de livres :</t>
  </si>
  <si>
    <t>Nombre d'ouvrages publiés :</t>
  </si>
  <si>
    <t>Parmi ces ouvrages :</t>
  </si>
  <si>
    <t>Conseil Scientifique de la Faculté (CSF)</t>
  </si>
  <si>
    <t>"Oui" ou "Non" ?</t>
  </si>
  <si>
    <t>Si "Oui", lequel ?</t>
  </si>
  <si>
    <t>Fait le :</t>
  </si>
  <si>
    <t>………………………</t>
  </si>
  <si>
    <r>
      <t xml:space="preserve">Veuillez indiquer </t>
    </r>
    <r>
      <rPr>
        <b/>
        <u val="double"/>
        <sz val="11"/>
        <rFont val="Tahoma"/>
        <family val="2"/>
      </rPr>
      <t>votre position</t>
    </r>
    <r>
      <rPr>
        <b/>
        <sz val="11"/>
        <rFont val="Tahoma"/>
        <family val="2"/>
      </rPr>
      <t xml:space="preserve"> parmi les auteurs:</t>
    </r>
  </si>
  <si>
    <r>
      <t xml:space="preserve">Veuillez indiquer le </t>
    </r>
    <r>
      <rPr>
        <b/>
        <u val="double"/>
        <sz val="11"/>
        <rFont val="Tahoma"/>
        <family val="2"/>
      </rPr>
      <t>nombre de publications</t>
    </r>
    <r>
      <rPr>
        <b/>
        <sz val="11"/>
        <rFont val="Tahoma"/>
        <family val="2"/>
      </rPr>
      <t xml:space="preserve"> où vous êtes :</t>
    </r>
  </si>
  <si>
    <t>Séjour Scientifique de Haut Niveau (SSHN)</t>
  </si>
  <si>
    <t>Stage de Perfectionnement (SP)</t>
  </si>
  <si>
    <t>Participation à une Manifestation Scientifique (PMS)</t>
  </si>
  <si>
    <t>Nbre points</t>
  </si>
  <si>
    <r>
      <t xml:space="preserve">Occupez-vous </t>
    </r>
    <r>
      <rPr>
        <b/>
        <u/>
        <sz val="11"/>
        <color rgb="FFFF0000"/>
        <rFont val="Tahoma"/>
        <family val="2"/>
      </rPr>
      <t>actuellement</t>
    </r>
    <r>
      <rPr>
        <b/>
        <sz val="11"/>
        <color theme="1"/>
        <rFont val="Tahoma"/>
        <family val="2"/>
      </rPr>
      <t xml:space="preserve"> un poste supérieur ? </t>
    </r>
  </si>
  <si>
    <r>
      <t xml:space="preserve">Dans la </t>
    </r>
    <r>
      <rPr>
        <u/>
        <sz val="11"/>
        <color theme="1"/>
        <rFont val="Tahoma"/>
        <family val="2"/>
      </rPr>
      <t>1ère Publication</t>
    </r>
    <r>
      <rPr>
        <sz val="11"/>
        <color theme="1"/>
        <rFont val="Tahoma"/>
        <family val="2"/>
      </rPr>
      <t>, je suis à la position :</t>
    </r>
  </si>
  <si>
    <r>
      <t xml:space="preserve">Dans la </t>
    </r>
    <r>
      <rPr>
        <u/>
        <sz val="11"/>
        <color theme="1"/>
        <rFont val="Tahoma"/>
        <family val="2"/>
      </rPr>
      <t>2ème Publication</t>
    </r>
    <r>
      <rPr>
        <sz val="11"/>
        <color theme="1"/>
        <rFont val="Tahoma"/>
        <family val="2"/>
      </rPr>
      <t>, je suis à la position :</t>
    </r>
  </si>
  <si>
    <t>A masquer !
……..&gt;</t>
  </si>
  <si>
    <r>
      <t xml:space="preserve">Sous-total 
des points 
(par rubrique)
 </t>
    </r>
    <r>
      <rPr>
        <sz val="11"/>
        <color rgb="FFFF0000"/>
        <rFont val="Tahoma"/>
        <family val="2"/>
      </rPr>
      <t>....</t>
    </r>
    <r>
      <rPr>
        <b/>
        <sz val="11"/>
        <color rgb="FFFF0000"/>
        <rFont val="Symbol"/>
        <family val="1"/>
        <charset val="2"/>
      </rPr>
      <t xml:space="preserve">¯....    </t>
    </r>
  </si>
  <si>
    <t>Après vérification de tous les renseignements portés sur la présente grille, conformément à l'arrêté ministériel n°255 du 25/02/2024.</t>
  </si>
  <si>
    <t>Signature</t>
  </si>
  <si>
    <t>Total des points validés</t>
  </si>
  <si>
    <t>Observation</t>
  </si>
  <si>
    <t>Veuillez sélectionner le type de mobilité</t>
  </si>
  <si>
    <t>Veuillez sélectionner votre Faculté de rattachement administratif</t>
  </si>
  <si>
    <r>
      <rPr>
        <b/>
        <sz val="10"/>
        <color theme="1"/>
        <rFont val="Tahoma"/>
        <family val="2"/>
      </rPr>
      <t>Publications
de Catégorie
"A"</t>
    </r>
    <r>
      <rPr>
        <b/>
        <sz val="11"/>
        <color theme="1"/>
        <rFont val="Tahoma"/>
        <family val="2"/>
      </rPr>
      <t xml:space="preserve">
</t>
    </r>
    <r>
      <rPr>
        <sz val="10"/>
        <color rgb="FFFF0000"/>
        <rFont val="Tahoma"/>
        <family val="2"/>
      </rPr>
      <t>(15Pts/Article)</t>
    </r>
  </si>
  <si>
    <r>
      <rPr>
        <b/>
        <sz val="10"/>
        <color theme="1"/>
        <rFont val="Tahoma"/>
        <family val="2"/>
      </rPr>
      <t>Publications
de Catégorie
"B"</t>
    </r>
    <r>
      <rPr>
        <b/>
        <sz val="11"/>
        <color theme="1"/>
        <rFont val="Tahoma"/>
        <family val="2"/>
      </rPr>
      <t xml:space="preserve">
</t>
    </r>
    <r>
      <rPr>
        <sz val="10"/>
        <color rgb="FFFF0000"/>
        <rFont val="Tahoma"/>
        <family val="2"/>
      </rPr>
      <t>(10Pts/Article)</t>
    </r>
  </si>
  <si>
    <r>
      <rPr>
        <b/>
        <sz val="10"/>
        <color theme="1"/>
        <rFont val="Tahoma"/>
        <family val="2"/>
      </rPr>
      <t>Publications
de Catégorie
"C"</t>
    </r>
    <r>
      <rPr>
        <b/>
        <sz val="11"/>
        <color theme="1"/>
        <rFont val="Tahoma"/>
        <family val="2"/>
      </rPr>
      <t xml:space="preserve">
</t>
    </r>
    <r>
      <rPr>
        <sz val="10"/>
        <color rgb="FFFF0000"/>
        <rFont val="Tahoma"/>
        <family val="2"/>
      </rPr>
      <t>(05Pts/Article)</t>
    </r>
  </si>
  <si>
    <r>
      <t>1er Auteur (</t>
    </r>
    <r>
      <rPr>
        <sz val="11"/>
        <color rgb="FFFF0000"/>
        <rFont val="Tahoma"/>
        <family val="2"/>
      </rPr>
      <t>100% Points</t>
    </r>
    <r>
      <rPr>
        <sz val="11"/>
        <color theme="1"/>
        <rFont val="Tahoma"/>
        <family val="2"/>
      </rPr>
      <t>) :</t>
    </r>
  </si>
  <si>
    <r>
      <t xml:space="preserve">       2ème Auteur (</t>
    </r>
    <r>
      <rPr>
        <sz val="11"/>
        <color rgb="FFFF0000"/>
        <rFont val="Tahoma"/>
        <family val="2"/>
      </rPr>
      <t>90% Points</t>
    </r>
    <r>
      <rPr>
        <sz val="11"/>
        <color theme="1"/>
        <rFont val="Tahoma"/>
        <family val="2"/>
      </rPr>
      <t>) :</t>
    </r>
  </si>
  <si>
    <r>
      <t>3ème Auteur (</t>
    </r>
    <r>
      <rPr>
        <sz val="11"/>
        <color rgb="FFFF0000"/>
        <rFont val="Tahoma"/>
        <family val="2"/>
      </rPr>
      <t>80% Points</t>
    </r>
    <r>
      <rPr>
        <sz val="11"/>
        <color theme="1"/>
        <rFont val="Tahoma"/>
        <family val="2"/>
      </rPr>
      <t>) :</t>
    </r>
  </si>
  <si>
    <r>
      <t>4ème Auteur (</t>
    </r>
    <r>
      <rPr>
        <sz val="11"/>
        <color rgb="FFFF0000"/>
        <rFont val="Tahoma"/>
        <family val="2"/>
      </rPr>
      <t>70% Points</t>
    </r>
    <r>
      <rPr>
        <sz val="11"/>
        <color theme="1"/>
        <rFont val="Tahoma"/>
        <family val="2"/>
      </rPr>
      <t>) :</t>
    </r>
  </si>
  <si>
    <r>
      <t>5ème Auteur ou plus (</t>
    </r>
    <r>
      <rPr>
        <sz val="11"/>
        <color rgb="FFFF0000"/>
        <rFont val="Tahoma"/>
        <family val="2"/>
      </rPr>
      <t>50% Points</t>
    </r>
    <r>
      <rPr>
        <sz val="11"/>
        <color theme="1"/>
        <rFont val="Tahoma"/>
        <family val="2"/>
      </rPr>
      <t>):</t>
    </r>
  </si>
  <si>
    <t>0-4</t>
  </si>
  <si>
    <r>
      <t>Nombre de Points (</t>
    </r>
    <r>
      <rPr>
        <sz val="11"/>
        <color rgb="FFFF0000"/>
        <rFont val="Tahoma"/>
        <family val="2"/>
      </rPr>
      <t>6 Points/Comm.</t>
    </r>
    <r>
      <rPr>
        <sz val="11"/>
        <rFont val="Tahoma"/>
        <family val="2"/>
      </rPr>
      <t>) :</t>
    </r>
  </si>
  <si>
    <r>
      <t>Nbre Points (</t>
    </r>
    <r>
      <rPr>
        <sz val="11"/>
        <color rgb="FFFF0000"/>
        <rFont val="Tahoma"/>
        <family val="2"/>
      </rPr>
      <t>3 Points/Projet. Max.: 2 Projets</t>
    </r>
    <r>
      <rPr>
        <sz val="11"/>
        <rFont val="Tahoma"/>
        <family val="2"/>
      </rPr>
      <t>):</t>
    </r>
  </si>
  <si>
    <r>
      <t>Nombre de Points (</t>
    </r>
    <r>
      <rPr>
        <sz val="11"/>
        <color rgb="FFFF0000"/>
        <rFont val="Tahoma"/>
        <family val="2"/>
      </rPr>
      <t>5 Points/Projet</t>
    </r>
    <r>
      <rPr>
        <sz val="11"/>
        <rFont val="Tahoma"/>
        <family val="2"/>
      </rPr>
      <t>):</t>
    </r>
  </si>
  <si>
    <r>
      <t xml:space="preserve">   Indiquer par</t>
    </r>
    <r>
      <rPr>
        <b/>
        <sz val="11"/>
        <color rgb="FF0000FF"/>
        <rFont val="Tahoma"/>
        <family val="2"/>
      </rPr>
      <t xml:space="preserve"> "Oui"</t>
    </r>
    <r>
      <rPr>
        <b/>
        <sz val="11"/>
        <color theme="1"/>
        <rFont val="Tahoma"/>
        <family val="2"/>
      </rPr>
      <t xml:space="preserve"> si vous êtes membre dans chacune des structures suivantes :</t>
    </r>
  </si>
  <si>
    <r>
      <rPr>
        <b/>
        <u/>
        <sz val="11"/>
        <rFont val="Tahoma"/>
        <family val="2"/>
      </rPr>
      <t>Autres structures Non citées</t>
    </r>
    <r>
      <rPr>
        <b/>
        <sz val="11"/>
        <rFont val="Tahoma"/>
        <family val="2"/>
      </rPr>
      <t>:</t>
    </r>
    <r>
      <rPr>
        <b/>
        <sz val="11"/>
        <color rgb="FF0000FF"/>
        <rFont val="Tahoma"/>
        <family val="2"/>
      </rPr>
      <t xml:space="preserve"> indiquer le nombre de structures où vous êtes membre:</t>
    </r>
  </si>
  <si>
    <r>
      <t>Nombre de Points (</t>
    </r>
    <r>
      <rPr>
        <sz val="11"/>
        <color rgb="FFFF0000"/>
        <rFont val="Tahoma"/>
        <family val="2"/>
      </rPr>
      <t>05 points/Chapter Book</t>
    </r>
    <r>
      <rPr>
        <sz val="11"/>
        <rFont val="Tahoma"/>
        <family val="2"/>
      </rPr>
      <t>):</t>
    </r>
  </si>
  <si>
    <r>
      <t>Nombre de Points (</t>
    </r>
    <r>
      <rPr>
        <sz val="11"/>
        <color rgb="FFFF0000"/>
        <rFont val="Tahoma"/>
        <family val="2"/>
      </rPr>
      <t>05 Points/Ouvrage</t>
    </r>
    <r>
      <rPr>
        <sz val="11"/>
        <rFont val="Tahoma"/>
        <family val="2"/>
      </rPr>
      <t>) :</t>
    </r>
  </si>
  <si>
    <r>
      <t xml:space="preserve">Indiquer par </t>
    </r>
    <r>
      <rPr>
        <b/>
        <sz val="11"/>
        <color rgb="FF0000FF"/>
        <rFont val="Tahoma"/>
        <family val="2"/>
      </rPr>
      <t>"Oui"</t>
    </r>
    <r>
      <rPr>
        <b/>
        <sz val="11"/>
        <color theme="1"/>
        <rFont val="Tahoma"/>
        <family val="2"/>
      </rPr>
      <t xml:space="preserve"> si vous êtes </t>
    </r>
    <r>
      <rPr>
        <b/>
        <u/>
        <sz val="11"/>
        <color rgb="FFFF0000"/>
        <rFont val="Tahoma"/>
        <family val="2"/>
      </rPr>
      <t>actuellement</t>
    </r>
    <r>
      <rPr>
        <b/>
        <sz val="11"/>
        <color theme="1"/>
        <rFont val="Tahoma"/>
        <family val="2"/>
      </rPr>
      <t xml:space="preserve"> :</t>
    </r>
  </si>
  <si>
    <r>
      <t xml:space="preserve">Indiquer par </t>
    </r>
    <r>
      <rPr>
        <b/>
        <sz val="11"/>
        <color rgb="FF0000FF"/>
        <rFont val="Tahoma"/>
        <family val="2"/>
      </rPr>
      <t xml:space="preserve">"Oui" </t>
    </r>
    <r>
      <rPr>
        <b/>
        <sz val="11"/>
        <color theme="1"/>
        <rFont val="Tahoma"/>
        <family val="2"/>
      </rPr>
      <t xml:space="preserve">si vous êtes </t>
    </r>
    <r>
      <rPr>
        <b/>
        <u/>
        <sz val="11"/>
        <color rgb="FFFF0000"/>
        <rFont val="Tahoma"/>
        <family val="2"/>
      </rPr>
      <t>actuellement</t>
    </r>
    <r>
      <rPr>
        <b/>
        <sz val="11"/>
        <color theme="1"/>
        <rFont val="Tahoma"/>
        <family val="2"/>
      </rPr>
      <t xml:space="preserve"> :</t>
    </r>
  </si>
  <si>
    <r>
      <t xml:space="preserve"> </t>
    </r>
    <r>
      <rPr>
        <u/>
        <sz val="11"/>
        <color theme="1"/>
        <rFont val="Tahoma"/>
        <family val="2"/>
      </rPr>
      <t>Président</t>
    </r>
    <r>
      <rPr>
        <sz val="11"/>
        <color theme="1"/>
        <rFont val="Tahoma"/>
        <family val="2"/>
      </rPr>
      <t xml:space="preserve"> du Conseil Scientifique de la Faculté (CSF)</t>
    </r>
  </si>
  <si>
    <r>
      <t>Dernière sortie effectuée à l'Etranger (</t>
    </r>
    <r>
      <rPr>
        <b/>
        <u/>
        <sz val="11"/>
        <color rgb="FFCC00FF"/>
        <rFont val="Tahoma"/>
        <family val="2"/>
      </rPr>
      <t>tout type de mobilité</t>
    </r>
    <r>
      <rPr>
        <b/>
        <sz val="11"/>
        <color rgb="FFCC00FF"/>
        <rFont val="Tahoma"/>
        <family val="2"/>
      </rPr>
      <t xml:space="preserve">) dans le cadre du programme de mobilité/perfectionnement </t>
    </r>
  </si>
  <si>
    <t xml:space="preserve"> Bureau de Liaison Université – Entreprises (BLUE)</t>
  </si>
  <si>
    <t xml:space="preserve"> Bureau de Transfert de Technologie (BuTT)</t>
  </si>
  <si>
    <r>
      <t>Nombre de Points (</t>
    </r>
    <r>
      <rPr>
        <sz val="11"/>
        <color rgb="FFFF0000"/>
        <rFont val="Tahoma"/>
        <family val="2"/>
      </rPr>
      <t>3 Points/Polycopié</t>
    </r>
    <r>
      <rPr>
        <b/>
        <sz val="11"/>
        <rFont val="Tahoma"/>
        <family val="2"/>
      </rPr>
      <t>):</t>
    </r>
  </si>
  <si>
    <t>Parmi ces polycopiés :</t>
  </si>
  <si>
    <t xml:space="preserve">Combien sont-ils rédigés en "anglais" ?  </t>
  </si>
  <si>
    <r>
      <rPr>
        <u/>
        <sz val="11"/>
        <color theme="1"/>
        <rFont val="Tahoma"/>
        <family val="2"/>
      </rPr>
      <t>Membre</t>
    </r>
    <r>
      <rPr>
        <sz val="11"/>
        <color theme="1"/>
        <rFont val="Tahoma"/>
        <family val="2"/>
      </rPr>
      <t xml:space="preserve"> d'un Laboratoire de recherche</t>
    </r>
  </si>
  <si>
    <t xml:space="preserve">Combien sont-ils rédigés en "anglais" ? </t>
  </si>
  <si>
    <r>
      <t xml:space="preserve">Combien de matières sont-elles enseignées en "anglais"? </t>
    </r>
    <r>
      <rPr>
        <sz val="10"/>
        <color rgb="FFFF0000"/>
        <rFont val="Tahoma"/>
        <family val="2"/>
      </rPr>
      <t>(A l’exception des enseignements dispensés exclusivement en langue anglaise)</t>
    </r>
    <r>
      <rPr>
        <sz val="10"/>
        <color rgb="FF0000FF"/>
        <rFont val="Tahoma"/>
        <family val="2"/>
      </rPr>
      <t xml:space="preserve"> </t>
    </r>
  </si>
  <si>
    <t>Nbre de Points suppl.</t>
  </si>
  <si>
    <t>……………………………………………</t>
  </si>
  <si>
    <t>I. Identification du candidat</t>
  </si>
  <si>
    <r>
      <t>Nombre de Points (</t>
    </r>
    <r>
      <rPr>
        <sz val="11"/>
        <color rgb="FFFF0000"/>
        <rFont val="Tahoma"/>
        <family val="2"/>
      </rPr>
      <t>03 - Nombre de séjours</t>
    </r>
    <r>
      <rPr>
        <sz val="11"/>
        <rFont val="Tahoma"/>
        <family val="2"/>
      </rPr>
      <t>) :</t>
    </r>
  </si>
  <si>
    <t>II. Critères d'évaluation</t>
  </si>
  <si>
    <t xml:space="preserve"> Conseil Scientifique de l'Université (CSU)</t>
  </si>
  <si>
    <t xml:space="preserve"> Conseil Scientifique de la Faculté (CSF)</t>
  </si>
  <si>
    <r>
      <t xml:space="preserve">Sans compter la participation
</t>
    </r>
    <r>
      <rPr>
        <b/>
        <u/>
        <sz val="11"/>
        <color rgb="FFFF0000"/>
        <rFont val="Tahoma"/>
        <family val="2"/>
      </rPr>
      <t>es qualité</t>
    </r>
    <r>
      <rPr>
        <b/>
        <sz val="11"/>
        <color theme="1"/>
        <rFont val="Tahoma"/>
        <family val="2"/>
      </rPr>
      <t xml:space="preserve">
</t>
    </r>
    <r>
      <rPr>
        <sz val="11"/>
        <color theme="1"/>
        <rFont val="Tahoma"/>
        <family val="2"/>
      </rPr>
      <t>(</t>
    </r>
    <r>
      <rPr>
        <sz val="11"/>
        <color rgb="FFFF0000"/>
        <rFont val="Tahoma"/>
        <family val="2"/>
      </rPr>
      <t>01 Point/Participation</t>
    </r>
    <r>
      <rPr>
        <sz val="11"/>
        <color theme="1"/>
        <rFont val="Tahoma"/>
        <family val="2"/>
      </rPr>
      <t>)
(</t>
    </r>
    <r>
      <rPr>
        <sz val="11"/>
        <color rgb="FFFF0000"/>
        <rFont val="Tahoma"/>
        <family val="2"/>
      </rPr>
      <t>Max. 03 Points</t>
    </r>
    <r>
      <rPr>
        <sz val="11"/>
        <color theme="1"/>
        <rFont val="Tahoma"/>
        <family val="2"/>
      </rPr>
      <t>)</t>
    </r>
    <r>
      <rPr>
        <b/>
        <sz val="11"/>
        <color theme="1"/>
        <rFont val="Tahoma"/>
        <family val="2"/>
      </rPr>
      <t xml:space="preserve">
</t>
    </r>
  </si>
  <si>
    <r>
      <t>Poste Supérieur
(</t>
    </r>
    <r>
      <rPr>
        <b/>
        <sz val="11"/>
        <color rgb="FFFF0000"/>
        <rFont val="Tahoma"/>
        <family val="2"/>
      </rPr>
      <t>Organique</t>
    </r>
    <r>
      <rPr>
        <b/>
        <sz val="11"/>
        <color theme="1"/>
        <rFont val="Tahoma"/>
        <family val="2"/>
      </rPr>
      <t>/</t>
    </r>
    <r>
      <rPr>
        <b/>
        <sz val="11"/>
        <color rgb="FFFF0000"/>
        <rFont val="Tahoma"/>
        <family val="2"/>
      </rPr>
      <t>Fonctionnel</t>
    </r>
    <r>
      <rPr>
        <b/>
        <sz val="11"/>
        <color theme="1"/>
        <rFont val="Tahoma"/>
        <family val="2"/>
      </rPr>
      <t xml:space="preserve">)
</t>
    </r>
    <r>
      <rPr>
        <sz val="11"/>
        <color theme="1"/>
        <rFont val="Tahoma"/>
        <family val="2"/>
      </rPr>
      <t>(</t>
    </r>
    <r>
      <rPr>
        <sz val="11"/>
        <color rgb="FFFF0000"/>
        <rFont val="Tahoma"/>
        <family val="2"/>
      </rPr>
      <t>02 Points</t>
    </r>
    <r>
      <rPr>
        <sz val="11"/>
        <color theme="1"/>
        <rFont val="Tahoma"/>
        <family val="2"/>
      </rPr>
      <t>)</t>
    </r>
  </si>
  <si>
    <r>
      <t xml:space="preserve">Les publications doivent </t>
    </r>
    <r>
      <rPr>
        <b/>
        <i/>
        <u/>
        <sz val="10"/>
        <color rgb="FFFF0000"/>
        <rFont val="Tahoma"/>
        <family val="2"/>
      </rPr>
      <t>satisfaire les mêmes conditions de recevabilité que celles exigées pour la soutenance d'une thèse de doctorat</t>
    </r>
    <r>
      <rPr>
        <b/>
        <i/>
        <sz val="10"/>
        <color rgb="FFFF0000"/>
        <rFont val="Tahoma"/>
        <family val="2"/>
      </rPr>
      <t xml:space="preserve">. 
Le </t>
    </r>
    <r>
      <rPr>
        <b/>
        <i/>
        <u/>
        <sz val="10"/>
        <color rgb="FFFF0000"/>
        <rFont val="Tahoma"/>
        <family val="2"/>
      </rPr>
      <t>nom de l'Université de Bejaia</t>
    </r>
    <r>
      <rPr>
        <b/>
        <i/>
        <sz val="10"/>
        <color rgb="FFFF0000"/>
        <rFont val="Tahoma"/>
        <family val="2"/>
      </rPr>
      <t xml:space="preserve"> doit figurer dans chacune de ces publications.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</si>
  <si>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est "</t>
    </r>
    <r>
      <rPr>
        <i/>
        <sz val="11"/>
        <color rgb="FF0000FF"/>
        <rFont val="Tahoma"/>
        <family val="2"/>
      </rPr>
      <t>déjà enseignée</t>
    </r>
    <r>
      <rPr>
        <i/>
        <sz val="11"/>
        <rFont val="Tahoma"/>
        <family val="2"/>
      </rPr>
      <t>" et/ou "</t>
    </r>
    <r>
      <rPr>
        <i/>
        <sz val="11"/>
        <color rgb="FF0000FF"/>
        <rFont val="Tahoma"/>
        <family val="2"/>
      </rPr>
      <t>son enseignement est en cours</t>
    </r>
    <r>
      <rPr>
        <i/>
        <sz val="11"/>
        <rFont val="Tahoma"/>
        <family val="2"/>
      </rPr>
      <t>"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</si>
  <si>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couvre "</t>
    </r>
    <r>
      <rPr>
        <i/>
        <sz val="11"/>
        <color rgb="FF0000FF"/>
        <rFont val="Tahoma"/>
        <family val="2"/>
      </rPr>
      <t>le "programme complet</t>
    </r>
    <r>
      <rPr>
        <i/>
        <sz val="11"/>
        <rFont val="Tahoma"/>
        <family val="2"/>
      </rPr>
      <t>", "</t>
    </r>
    <r>
      <rPr>
        <i/>
        <sz val="11"/>
        <color rgb="FF0000FF"/>
        <rFont val="Tahoma"/>
        <family val="2"/>
      </rPr>
      <t>conformément à  l'offre de formation</t>
    </r>
    <r>
      <rPr>
        <i/>
        <sz val="11"/>
        <rFont val="Tahoma"/>
        <family val="2"/>
      </rPr>
      <t>"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</si>
  <si>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est en "</t>
    </r>
    <r>
      <rPr>
        <i/>
        <sz val="11"/>
        <color rgb="FF0000FF"/>
        <rFont val="Tahoma"/>
        <family val="2"/>
      </rPr>
      <t>mode accès ouvert sur e-Learning"</t>
    </r>
    <r>
      <rPr>
        <i/>
        <sz val="11"/>
        <rFont val="Tahoma"/>
        <family val="2"/>
      </rPr>
      <t xml:space="preserve"> , dans sa "</t>
    </r>
    <r>
      <rPr>
        <i/>
        <sz val="11"/>
        <color rgb="FF0000FF"/>
        <rFont val="Tahoma"/>
        <family val="2"/>
      </rPr>
      <t>version définitive</t>
    </r>
    <r>
      <rPr>
        <i/>
        <sz val="11"/>
        <rFont val="Tahoma"/>
        <family val="2"/>
      </rPr>
      <t>"</t>
    </r>
  </si>
  <si>
    <r>
      <rPr>
        <sz val="11"/>
        <rFont val="Symbol"/>
        <family val="1"/>
        <charset val="2"/>
      </rPr>
      <t>·</t>
    </r>
    <r>
      <rPr>
        <i/>
        <sz val="11"/>
        <rFont val="Tahoma"/>
        <family val="2"/>
      </rPr>
      <t xml:space="preserve"> n'a pas fait l'objet d'un polycopié versé dans mon "</t>
    </r>
    <r>
      <rPr>
        <i/>
        <sz val="11"/>
        <color rgb="FF0000FF"/>
        <rFont val="Tahoma"/>
        <family val="2"/>
      </rPr>
      <t>Dossier d'Habilitation Universitaire</t>
    </r>
    <r>
      <rPr>
        <i/>
        <sz val="11"/>
        <rFont val="Tahoma"/>
        <family val="2"/>
      </rPr>
      <t>"</t>
    </r>
  </si>
  <si>
    <t>Grade/Statut :</t>
  </si>
  <si>
    <t>Doctorant non-salarié</t>
  </si>
  <si>
    <t>Grade/Statut</t>
  </si>
  <si>
    <t>Veuillez sélectionner votre grade/statut</t>
  </si>
  <si>
    <t>Maître de Conférences classe A (MCA)</t>
  </si>
  <si>
    <t>Maître de Conférences classe B (MCB)</t>
  </si>
  <si>
    <t>II.1. Grade académique /Statut</t>
  </si>
  <si>
    <r>
      <t>Nombre de Startups créées (</t>
    </r>
    <r>
      <rPr>
        <sz val="11"/>
        <color rgb="FFFF0000"/>
        <rFont val="Tahoma"/>
        <family val="2"/>
      </rPr>
      <t>10 Points / Startup</t>
    </r>
    <r>
      <rPr>
        <b/>
        <sz val="11"/>
        <color theme="1"/>
        <rFont val="Tahoma"/>
        <family val="2"/>
      </rPr>
      <t>) :</t>
    </r>
  </si>
  <si>
    <r>
      <t>Nombre de Brevets d’inventions (</t>
    </r>
    <r>
      <rPr>
        <sz val="11"/>
        <color rgb="FFFF0000"/>
        <rFont val="Tahoma"/>
        <family val="2"/>
      </rPr>
      <t>10 Points / Brevet</t>
    </r>
    <r>
      <rPr>
        <b/>
        <sz val="11"/>
        <color theme="1"/>
        <rFont val="Tahoma"/>
        <family val="2"/>
      </rPr>
      <t>) :</t>
    </r>
  </si>
  <si>
    <r>
      <rPr>
        <b/>
        <sz val="11"/>
        <rFont val="Tahoma"/>
        <family val="2"/>
      </rPr>
      <t xml:space="preserve">Indiquer par </t>
    </r>
    <r>
      <rPr>
        <b/>
        <sz val="11"/>
        <color rgb="FF0000FF"/>
        <rFont val="Tahoma"/>
        <family val="2"/>
      </rPr>
      <t xml:space="preserve">"Oui" </t>
    </r>
    <r>
      <rPr>
        <b/>
        <sz val="11"/>
        <rFont val="Tahoma"/>
        <family val="2"/>
      </rPr>
      <t xml:space="preserve">si vous êtes </t>
    </r>
    <r>
      <rPr>
        <b/>
        <u/>
        <sz val="11"/>
        <rFont val="Tahoma"/>
        <family val="2"/>
      </rPr>
      <t>Doctorant(e) 05 étoiles</t>
    </r>
    <r>
      <rPr>
        <b/>
        <sz val="11"/>
        <rFont val="Tahoma"/>
        <family val="2"/>
      </rPr>
      <t xml:space="preserve"> (obtenues en Master) </t>
    </r>
    <r>
      <rPr>
        <sz val="11"/>
        <rFont val="Tahoma"/>
        <family val="2"/>
      </rPr>
      <t xml:space="preserve">(Fournir le justificatif d'obtention des étoiles) </t>
    </r>
    <r>
      <rPr>
        <sz val="11"/>
        <color rgb="FFFF0000"/>
        <rFont val="Tahoma"/>
        <family val="2"/>
      </rPr>
      <t xml:space="preserve">(/10 Points) </t>
    </r>
  </si>
  <si>
    <t>soutenus après la dernière sortie.</t>
  </si>
  <si>
    <t>Nombre de Projets (avec Label):</t>
  </si>
  <si>
    <r>
      <rPr>
        <u/>
        <sz val="11"/>
        <color theme="1"/>
        <rFont val="Tahoma"/>
        <family val="2"/>
      </rPr>
      <t>Directeur</t>
    </r>
    <r>
      <rPr>
        <sz val="11"/>
        <color theme="1"/>
        <rFont val="Tahoma"/>
        <family val="2"/>
      </rPr>
      <t xml:space="preserve"> des "Publications universitaires"</t>
    </r>
  </si>
  <si>
    <r>
      <t xml:space="preserve">Polycopiés Pédagogiques
</t>
    </r>
    <r>
      <rPr>
        <b/>
        <i/>
        <sz val="11"/>
        <color theme="1"/>
        <rFont val="Tahoma"/>
        <family val="2"/>
      </rPr>
      <t xml:space="preserve">  (Justificatif: Extrait de PV, Décision ou Attestation)
</t>
    </r>
    <r>
      <rPr>
        <i/>
        <sz val="11"/>
        <color theme="1"/>
        <rFont val="Tahoma"/>
        <family val="2"/>
      </rPr>
      <t xml:space="preserve"> </t>
    </r>
    <r>
      <rPr>
        <i/>
        <sz val="11"/>
        <color rgb="FFFF0000"/>
        <rFont val="Tahoma"/>
        <family val="2"/>
      </rPr>
      <t>+2 Points/document</t>
    </r>
    <r>
      <rPr>
        <i/>
        <sz val="11"/>
        <color theme="1"/>
        <rFont val="Tahoma"/>
        <family val="2"/>
      </rPr>
      <t xml:space="preserve"> s'il est "rédigé en langue anglaise"
</t>
    </r>
    <r>
      <rPr>
        <i/>
        <sz val="11"/>
        <color rgb="FFFF0000"/>
        <rFont val="Tahoma"/>
        <family val="2"/>
      </rPr>
      <t xml:space="preserve">+2 Points/document </t>
    </r>
    <r>
      <rPr>
        <i/>
        <sz val="11"/>
        <color theme="1"/>
        <rFont val="Tahoma"/>
        <family val="2"/>
      </rPr>
      <t>si le cours est "Enseigné en langue anglaise"</t>
    </r>
  </si>
  <si>
    <r>
      <rPr>
        <sz val="11"/>
        <color rgb="FFCC00FF"/>
        <rFont val="Symbol"/>
        <family val="1"/>
        <charset val="2"/>
      </rPr>
      <t xml:space="preserve">¨ </t>
    </r>
    <r>
      <rPr>
        <b/>
        <sz val="11"/>
        <color rgb="FFCC00FF"/>
        <rFont val="Tahoma"/>
        <family val="2"/>
      </rPr>
      <t>Communications Internationales</t>
    </r>
  </si>
  <si>
    <r>
      <rPr>
        <b/>
        <sz val="11"/>
        <color rgb="FFCC00FF"/>
        <rFont val="Symbol"/>
        <family val="1"/>
        <charset val="2"/>
      </rPr>
      <t>¨</t>
    </r>
    <r>
      <rPr>
        <b/>
        <sz val="11"/>
        <color rgb="FFCC00FF"/>
        <rFont val="Tahoma"/>
        <family val="2"/>
      </rPr>
      <t xml:space="preserve"> Communications nationales </t>
    </r>
  </si>
  <si>
    <t>Type de doctorat</t>
  </si>
  <si>
    <t>3ème Cycle (LMD)</t>
  </si>
  <si>
    <t>En Sciences (Classique)</t>
  </si>
  <si>
    <t>Année de la 1ère Inscription en doctorat</t>
  </si>
  <si>
    <t>Année de la 1ère inscription</t>
  </si>
  <si>
    <t>Nombre de Sorties :</t>
  </si>
  <si>
    <t>effectuée(s) depuis janvier 2021.</t>
  </si>
  <si>
    <r>
      <t xml:space="preserve">Nombre de prix </t>
    </r>
    <r>
      <rPr>
        <b/>
        <u/>
        <sz val="11"/>
        <color theme="1"/>
        <rFont val="Tahoma"/>
        <family val="2"/>
      </rPr>
      <t>nationaux</t>
    </r>
    <r>
      <rPr>
        <b/>
        <sz val="11"/>
        <color theme="1"/>
        <rFont val="Tahoma"/>
        <family val="2"/>
      </rPr>
      <t xml:space="preserve"> et </t>
    </r>
    <r>
      <rPr>
        <b/>
        <u/>
        <sz val="11"/>
        <color theme="1"/>
        <rFont val="Tahoma"/>
        <family val="2"/>
      </rPr>
      <t>internationaux</t>
    </r>
    <r>
      <rPr>
        <b/>
        <sz val="11"/>
        <color theme="1"/>
        <rFont val="Tahoma"/>
        <family val="2"/>
      </rPr>
      <t xml:space="preserve"> liés à des réalisations scientifiques</t>
    </r>
    <r>
      <rPr>
        <sz val="11"/>
        <color theme="1"/>
        <rFont val="Tahoma"/>
        <family val="2"/>
      </rPr>
      <t xml:space="preserve"> </t>
    </r>
    <r>
      <rPr>
        <b/>
        <sz val="11"/>
        <color theme="1"/>
        <rFont val="Tahoma"/>
        <family val="2"/>
      </rPr>
      <t>(</t>
    </r>
    <r>
      <rPr>
        <sz val="11"/>
        <color rgb="FFFF0000"/>
        <rFont val="Tahoma"/>
        <family val="2"/>
      </rPr>
      <t>10 Points / Distinction</t>
    </r>
    <r>
      <rPr>
        <b/>
        <sz val="11"/>
        <color theme="1"/>
        <rFont val="Tahoma"/>
        <family val="2"/>
      </rPr>
      <t>) :</t>
    </r>
  </si>
  <si>
    <t>obtenu(s) après la dernière sortie.</t>
  </si>
  <si>
    <r>
      <t xml:space="preserve">Mémoires </t>
    </r>
    <r>
      <rPr>
        <b/>
        <u/>
        <sz val="11"/>
        <color theme="1"/>
        <rFont val="Tahoma"/>
        <family val="2"/>
      </rPr>
      <t>encadrés et soutenus</t>
    </r>
    <r>
      <rPr>
        <b/>
        <sz val="11"/>
        <color theme="1"/>
        <rFont val="Tahoma"/>
        <family val="2"/>
      </rPr>
      <t xml:space="preserve"> 
dans le cadre de l'arrêté n°1275</t>
    </r>
  </si>
  <si>
    <r>
      <t xml:space="preserve">Projets encadrés, dans le cadre de l'arrêté n°1275, </t>
    </r>
    <r>
      <rPr>
        <b/>
        <u/>
        <sz val="11"/>
        <color theme="1"/>
        <rFont val="Tahoma"/>
        <family val="2"/>
      </rPr>
      <t>ayant obtenu le label</t>
    </r>
    <r>
      <rPr>
        <b/>
        <sz val="11"/>
        <color theme="1"/>
        <rFont val="Tahoma"/>
        <family val="2"/>
      </rPr>
      <t xml:space="preserve"> “Projet innovant” ou “Projet Startup”
</t>
    </r>
  </si>
  <si>
    <t>Nombre total de mémoires :</t>
  </si>
  <si>
    <r>
      <t>Enseignements mis en ligne 
en "</t>
    </r>
    <r>
      <rPr>
        <b/>
        <sz val="11"/>
        <color rgb="FFFF0000"/>
        <rFont val="Tahoma"/>
        <family val="2"/>
      </rPr>
      <t>Mode accès ouvert</t>
    </r>
    <r>
      <rPr>
        <b/>
        <sz val="11"/>
        <color theme="1"/>
        <rFont val="Tahoma"/>
        <family val="2"/>
      </rPr>
      <t xml:space="preserve">" 
sur la Plateforme e-Learning
</t>
    </r>
    <r>
      <rPr>
        <sz val="11"/>
        <color rgb="FFFF0000"/>
        <rFont val="Tahoma"/>
        <family val="2"/>
      </rPr>
      <t>(Cours: 02 Points)
 (TD: 01 Point)  (TP : 01 Point)</t>
    </r>
  </si>
  <si>
    <r>
      <rPr>
        <b/>
        <u val="double"/>
        <sz val="11"/>
        <color rgb="FFFF0000"/>
        <rFont val="Tahoma"/>
        <family val="2"/>
      </rPr>
      <t>Important</t>
    </r>
    <r>
      <rPr>
        <b/>
        <sz val="11"/>
        <color rgb="FFFF0000"/>
        <rFont val="Tahoma"/>
        <family val="2"/>
      </rPr>
      <t xml:space="preserve"> : </t>
    </r>
  </si>
  <si>
    <t>¨</t>
  </si>
  <si>
    <t>Fiche à vérifier, à signer et à déposer au Département (pour le Comité Scientifique), accompagnée de tous les justificatifs.</t>
  </si>
  <si>
    <r>
      <t>Nombre de Points (</t>
    </r>
    <r>
      <rPr>
        <sz val="11"/>
        <color rgb="FFFF0000"/>
        <rFont val="Tahoma"/>
        <family val="2"/>
      </rPr>
      <t>2 Points/Comm. Max.: 4 Comms</t>
    </r>
    <r>
      <rPr>
        <sz val="11"/>
        <rFont val="Tahoma"/>
        <family val="2"/>
      </rPr>
      <t>) :</t>
    </r>
  </si>
  <si>
    <r>
      <t>Nombre de Points (</t>
    </r>
    <r>
      <rPr>
        <sz val="11"/>
        <color rgb="FFFF0000"/>
        <rFont val="Tahoma"/>
        <family val="2"/>
      </rPr>
      <t>1 Point/Comm. Max.: 4 Comms</t>
    </r>
    <r>
      <rPr>
        <sz val="11"/>
        <rFont val="Tahoma"/>
        <family val="2"/>
      </rPr>
      <t>) :</t>
    </r>
  </si>
  <si>
    <r>
      <t xml:space="preserve">Ouvrages publiés 
</t>
    </r>
    <r>
      <rPr>
        <b/>
        <u/>
        <sz val="11"/>
        <color theme="1"/>
        <rFont val="Tahoma"/>
        <family val="2"/>
      </rPr>
      <t>dans la spécialité</t>
    </r>
    <r>
      <rPr>
        <b/>
        <sz val="11"/>
        <color theme="1"/>
        <rFont val="Tahoma"/>
        <family val="2"/>
      </rPr>
      <t xml:space="preserve"> 
(avec un n° d'ISBN)</t>
    </r>
    <r>
      <rPr>
        <b/>
        <i/>
        <sz val="11"/>
        <color theme="1"/>
        <rFont val="Tahoma"/>
        <family val="2"/>
      </rPr>
      <t xml:space="preserve">
</t>
    </r>
    <r>
      <rPr>
        <i/>
        <sz val="11"/>
        <color rgb="FFFF0000"/>
        <rFont val="Tahoma"/>
        <family val="2"/>
      </rPr>
      <t>+2 Points/Ouvrage s'il est "rédigé en langue anglaise"</t>
    </r>
  </si>
  <si>
    <r>
      <t xml:space="preserve"> </t>
    </r>
    <r>
      <rPr>
        <u/>
        <sz val="11"/>
        <color theme="1"/>
        <rFont val="Tahoma"/>
        <family val="2"/>
      </rPr>
      <t>Président</t>
    </r>
    <r>
      <rPr>
        <sz val="11"/>
        <color theme="1"/>
        <rFont val="Tahoma"/>
        <family val="2"/>
      </rPr>
      <t xml:space="preserve"> du Comité Scientifique de Département(CSD)</t>
    </r>
  </si>
  <si>
    <t>Résident en Médecine</t>
  </si>
  <si>
    <t>Conformément à l’annexe de l'arrêté ministériel n°255 du 25/02/2024</t>
  </si>
  <si>
    <t>Grille d'évaluation réservée aux Enseignant-chercheurs et aux Doctorants non-salariés</t>
  </si>
  <si>
    <t>Faculté de Médecine</t>
  </si>
  <si>
    <t>Type de doctorat/formation</t>
  </si>
  <si>
    <r>
      <rPr>
        <b/>
        <i/>
        <sz val="11"/>
        <rFont val="Tahoma"/>
        <family val="2"/>
      </rPr>
      <t xml:space="preserve">Sans compter la participation
</t>
    </r>
    <r>
      <rPr>
        <b/>
        <i/>
        <u/>
        <sz val="11"/>
        <color rgb="FFFF0000"/>
        <rFont val="Tahoma"/>
        <family val="2"/>
      </rPr>
      <t xml:space="preserve">es qualité
</t>
    </r>
    <r>
      <rPr>
        <sz val="11"/>
        <rFont val="Tahoma"/>
        <family val="2"/>
      </rPr>
      <t>(</t>
    </r>
    <r>
      <rPr>
        <sz val="11"/>
        <color rgb="FFFF0000"/>
        <rFont val="Tahoma"/>
        <family val="2"/>
      </rPr>
      <t>02 Points</t>
    </r>
    <r>
      <rPr>
        <sz val="11"/>
        <rFont val="Tahoma"/>
        <family val="2"/>
      </rPr>
      <t>)</t>
    </r>
  </si>
  <si>
    <t xml:space="preserve"> Comité Scientifique de Département (CSD)</t>
  </si>
  <si>
    <r>
      <t>(</t>
    </r>
    <r>
      <rPr>
        <sz val="11"/>
        <color rgb="FFFF0000"/>
        <rFont val="Tahoma"/>
        <family val="2"/>
      </rPr>
      <t>01 Point</t>
    </r>
    <r>
      <rPr>
        <sz val="11"/>
        <color theme="1"/>
        <rFont val="Tahoma"/>
        <family val="2"/>
      </rPr>
      <t>)</t>
    </r>
  </si>
  <si>
    <t>Je confirme que
Chaque matière citée (Cours/TD/TP) :</t>
  </si>
  <si>
    <r>
      <t>Le Nombre total de "</t>
    </r>
    <r>
      <rPr>
        <b/>
        <sz val="11"/>
        <rFont val="Tahoma"/>
        <family val="2"/>
      </rPr>
      <t>Cours</t>
    </r>
    <r>
      <rPr>
        <sz val="11"/>
        <rFont val="Tahoma"/>
        <family val="2"/>
      </rPr>
      <t>" :</t>
    </r>
  </si>
  <si>
    <r>
      <t>Le Nombre total de "</t>
    </r>
    <r>
      <rPr>
        <b/>
        <sz val="11"/>
        <rFont val="Tahoma"/>
        <family val="2"/>
      </rPr>
      <t>TD</t>
    </r>
    <r>
      <rPr>
        <sz val="11"/>
        <rFont val="Tahoma"/>
        <family val="2"/>
      </rPr>
      <t>" :</t>
    </r>
  </si>
  <si>
    <r>
      <t>Le Nombre total de "</t>
    </r>
    <r>
      <rPr>
        <b/>
        <sz val="11"/>
        <rFont val="Tahoma"/>
        <family val="2"/>
      </rPr>
      <t>TP</t>
    </r>
    <r>
      <rPr>
        <sz val="11"/>
        <rFont val="Tahoma"/>
        <family val="2"/>
      </rPr>
      <t>" :</t>
    </r>
  </si>
  <si>
    <r>
      <t xml:space="preserve">Indiquer par </t>
    </r>
    <r>
      <rPr>
        <b/>
        <sz val="11"/>
        <color rgb="FF0000FF"/>
        <rFont val="Tahoma"/>
        <family val="2"/>
      </rPr>
      <t>"Oui"</t>
    </r>
    <r>
      <rPr>
        <b/>
        <sz val="11"/>
        <color theme="1"/>
        <rFont val="Tahoma"/>
        <family val="2"/>
      </rPr>
      <t xml:space="preserve"> si vous êtes </t>
    </r>
    <r>
      <rPr>
        <b/>
        <u/>
        <sz val="11"/>
        <color rgb="FFFF0000"/>
        <rFont val="Tahoma"/>
        <family val="2"/>
      </rPr>
      <t>actuellement</t>
    </r>
    <r>
      <rPr>
        <b/>
        <sz val="11"/>
        <color theme="1"/>
        <rFont val="Tahoma"/>
        <family val="2"/>
      </rPr>
      <t xml:space="preserve"> </t>
    </r>
    <r>
      <rPr>
        <b/>
        <u/>
        <sz val="11"/>
        <color rgb="FFFF0000"/>
        <rFont val="Tahoma"/>
        <family val="2"/>
      </rPr>
      <t>membre élu</t>
    </r>
    <r>
      <rPr>
        <b/>
        <sz val="11"/>
        <color theme="1"/>
        <rFont val="Tahoma"/>
        <family val="2"/>
      </rPr>
      <t xml:space="preserve"> des organes suivants :</t>
    </r>
  </si>
  <si>
    <t xml:space="preserve"> Centre de Développement de l'Entrepreneuriat (CDE)</t>
  </si>
  <si>
    <t xml:space="preserve"> Conseil de Discipline de Département (CDD)</t>
  </si>
  <si>
    <t xml:space="preserve"> Conseil de Discipline de la Faculté (CDF)</t>
  </si>
  <si>
    <t xml:space="preserve"> Conseil de Discipline de l'Université (CDU)</t>
  </si>
  <si>
    <t xml:space="preserve"> Conseil d'Administration de l'Université (CAU)</t>
  </si>
  <si>
    <t xml:space="preserve"> Cellule d’Assurance Qualité (CAQ)</t>
  </si>
  <si>
    <r>
      <t xml:space="preserve"> </t>
    </r>
    <r>
      <rPr>
        <u/>
        <sz val="11"/>
        <color theme="1"/>
        <rFont val="Tahoma"/>
        <family val="2"/>
      </rPr>
      <t>Directeur</t>
    </r>
    <r>
      <rPr>
        <sz val="11"/>
        <color theme="1"/>
        <rFont val="Tahoma"/>
        <family val="2"/>
      </rPr>
      <t xml:space="preserve"> d'un Laboratoire de recherche</t>
    </r>
  </si>
  <si>
    <t>Maître Assistant classe A (MAA) inscrit en thèse</t>
  </si>
  <si>
    <t>Résidanat en Médecine (DEMS)</t>
  </si>
  <si>
    <t>Maître Assistant classe B (MAB) inscrit en thèse</t>
  </si>
  <si>
    <t>Maître Assistant HU inscrit en thèse</t>
  </si>
  <si>
    <r>
      <rPr>
        <b/>
        <sz val="11"/>
        <color theme="1"/>
        <rFont val="Tahoma"/>
        <family val="2"/>
      </rPr>
      <t>Structures d’accompagnement</t>
    </r>
    <r>
      <rPr>
        <sz val="11"/>
        <color theme="1"/>
        <rFont val="Tahoma"/>
        <family val="2"/>
      </rPr>
      <t xml:space="preserve">
(</t>
    </r>
    <r>
      <rPr>
        <sz val="11"/>
        <color rgb="FFFF0000"/>
        <rFont val="Tahoma"/>
        <family val="2"/>
      </rPr>
      <t>1 Point/activité, Max. 03 Points</t>
    </r>
    <r>
      <rPr>
        <sz val="11"/>
        <color theme="1"/>
        <rFont val="Tahoma"/>
        <family val="2"/>
      </rPr>
      <t>)
(Joindre l'attestation d'activité pour chaque structure indiquée)</t>
    </r>
  </si>
  <si>
    <r>
      <rPr>
        <sz val="11"/>
        <color rgb="FFCC00FF"/>
        <rFont val="Symbol"/>
        <family val="1"/>
        <charset val="2"/>
      </rPr>
      <t xml:space="preserve">¨ </t>
    </r>
    <r>
      <rPr>
        <b/>
        <sz val="11"/>
        <color rgb="FFCC00FF"/>
        <rFont val="Tahoma"/>
        <family val="2"/>
      </rPr>
      <t>Publications de "catégorie I"</t>
    </r>
  </si>
  <si>
    <t xml:space="preserve">Cadre réservé aux
Doctorants/MA/Résidents </t>
  </si>
  <si>
    <r>
      <t xml:space="preserve">Cadre réservé à l'Administration et aux Instances Scientifiques 
(Dépt, CSD, CSF)
</t>
    </r>
    <r>
      <rPr>
        <b/>
        <sz val="11"/>
        <color rgb="FFCC00FF"/>
        <rFont val="Symbol"/>
        <family val="1"/>
        <charset val="2"/>
      </rPr>
      <t xml:space="preserve"> ....¯ ....   </t>
    </r>
  </si>
  <si>
    <r>
      <t xml:space="preserve">Chapitres de livres édités
</t>
    </r>
    <r>
      <rPr>
        <sz val="11"/>
        <color theme="1"/>
        <rFont val="Tahoma"/>
        <family val="2"/>
      </rPr>
      <t>(Livre avec un n° d'ISBN)</t>
    </r>
  </si>
  <si>
    <t>Cadre réservé 
(Dépt, CSD, CSF)</t>
  </si>
  <si>
    <t>Dépt, CSD, CSF</t>
  </si>
  <si>
    <t>2023/2024</t>
  </si>
  <si>
    <t>2022/2023</t>
  </si>
  <si>
    <t>2021/2022</t>
  </si>
  <si>
    <t>2020/2021</t>
  </si>
  <si>
    <t>2019/2020</t>
  </si>
  <si>
    <t>2018/2019</t>
  </si>
  <si>
    <t>2017/2018</t>
  </si>
  <si>
    <t>2016/2017</t>
  </si>
  <si>
    <t>2015/2016</t>
  </si>
  <si>
    <t>2014/2015</t>
  </si>
  <si>
    <t>2013/2014</t>
  </si>
  <si>
    <t>II.12. Participation, en tant que membre, à des commissions et/ou à des Comités/Conseils Scientifiques</t>
  </si>
  <si>
    <r>
      <rPr>
        <b/>
        <sz val="11"/>
        <color rgb="FFCC00FF"/>
        <rFont val="Symbol"/>
        <family val="1"/>
        <charset val="2"/>
      </rPr>
      <t>¨</t>
    </r>
    <r>
      <rPr>
        <b/>
        <sz val="11"/>
        <color rgb="FFCC00FF"/>
        <rFont val="Tahoma"/>
        <family val="2"/>
      </rPr>
      <t xml:space="preserve"> Publications de "catégorie II" (</t>
    </r>
    <r>
      <rPr>
        <b/>
        <sz val="11"/>
        <color rgb="FFFF0000"/>
        <rFont val="Tahoma"/>
        <family val="2"/>
      </rPr>
      <t>Maximum: 02 Publications</t>
    </r>
    <r>
      <rPr>
        <b/>
        <sz val="11"/>
        <color rgb="FFCC00FF"/>
        <rFont val="Tahoma"/>
        <family val="2"/>
      </rPr>
      <t xml:space="preserve">) </t>
    </r>
  </si>
  <si>
    <r>
      <t>(</t>
    </r>
    <r>
      <rPr>
        <sz val="10"/>
        <color rgb="FFFF0000"/>
        <rFont val="Tahoma"/>
        <family val="2"/>
      </rPr>
      <t>Prof:7 Points</t>
    </r>
    <r>
      <rPr>
        <sz val="10"/>
        <rFont val="Tahoma"/>
        <family val="2"/>
      </rPr>
      <t>/</t>
    </r>
    <r>
      <rPr>
        <sz val="10"/>
        <color rgb="FFFF0000"/>
        <rFont val="Tahoma"/>
        <family val="2"/>
      </rPr>
      <t>MCA:5 Points</t>
    </r>
    <r>
      <rPr>
        <sz val="10"/>
        <rFont val="Tahoma"/>
        <family val="2"/>
      </rPr>
      <t>/</t>
    </r>
    <r>
      <rPr>
        <sz val="10"/>
        <color rgb="FFFF0000"/>
        <rFont val="Tahoma"/>
        <family val="2"/>
      </rPr>
      <t>MCB:3 Points</t>
    </r>
    <r>
      <rPr>
        <sz val="10"/>
        <color theme="1"/>
        <rFont val="Tahoma"/>
        <family val="2"/>
      </rPr>
      <t>/</t>
    </r>
    <r>
      <rPr>
        <sz val="10"/>
        <color rgb="FFFF0000"/>
        <rFont val="Tahoma"/>
        <family val="2"/>
      </rPr>
      <t>MAA,MAB,MA-HU:2 Points</t>
    </r>
    <r>
      <rPr>
        <sz val="10"/>
        <color theme="1"/>
        <rFont val="Tahoma"/>
        <family val="2"/>
      </rPr>
      <t>)
(</t>
    </r>
    <r>
      <rPr>
        <sz val="10"/>
        <color rgb="FFFF0000"/>
        <rFont val="Tahoma"/>
        <family val="2"/>
      </rPr>
      <t>Doctorant non-salarié : 1 Point</t>
    </r>
    <r>
      <rPr>
        <sz val="10"/>
        <color theme="1"/>
        <rFont val="Tahoma"/>
        <family val="2"/>
      </rPr>
      <t>) (</t>
    </r>
    <r>
      <rPr>
        <sz val="10"/>
        <color rgb="FFFF0000"/>
        <rFont val="Tahoma"/>
        <family val="2"/>
      </rPr>
      <t>Résident en Médecine : 1 Point</t>
    </r>
    <r>
      <rPr>
        <sz val="10"/>
        <color theme="1"/>
        <rFont val="Tahoma"/>
        <family val="2"/>
      </rPr>
      <t>)</t>
    </r>
  </si>
  <si>
    <r>
      <t xml:space="preserve">II.2. Nombre de sorties à l'étranger effectuées </t>
    </r>
    <r>
      <rPr>
        <b/>
        <u val="double"/>
        <sz val="12"/>
        <color rgb="FFCC00FF"/>
        <rFont val="Tahoma"/>
        <family val="2"/>
      </rPr>
      <t>durant les 03 dernières années</t>
    </r>
    <r>
      <rPr>
        <b/>
        <sz val="12"/>
        <color rgb="FFCC00FF"/>
        <rFont val="Tahoma"/>
        <family val="2"/>
      </rPr>
      <t xml:space="preserve"> (2021, 2022, 2023)</t>
    </r>
  </si>
  <si>
    <r>
      <t xml:space="preserve">Sorties effectuées à l'étranger
</t>
    </r>
    <r>
      <rPr>
        <sz val="11"/>
        <color theme="1"/>
        <rFont val="Tahoma"/>
        <family val="2"/>
      </rPr>
      <t>(</t>
    </r>
    <r>
      <rPr>
        <sz val="11"/>
        <color rgb="FFFF0000"/>
        <rFont val="Tahoma"/>
        <family val="2"/>
      </rPr>
      <t>Durant les 03 dernières années</t>
    </r>
    <r>
      <rPr>
        <sz val="11"/>
        <color theme="1"/>
        <rFont val="Tahoma"/>
        <family val="2"/>
      </rPr>
      <t>)</t>
    </r>
  </si>
  <si>
    <r>
      <t>II.3. Distinctions scientifiques : nationales et internationales</t>
    </r>
    <r>
      <rPr>
        <b/>
        <sz val="11"/>
        <color rgb="FFCC00FF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(Après la dernière sortie)</t>
    </r>
  </si>
  <si>
    <r>
      <t>II.4. Publications Scientifiques</t>
    </r>
    <r>
      <rPr>
        <b/>
        <sz val="11"/>
        <color rgb="FFCC00FF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(Après la dernière sortie)</t>
    </r>
  </si>
  <si>
    <r>
      <t xml:space="preserve">II.5. Communications </t>
    </r>
    <r>
      <rPr>
        <b/>
        <sz val="11"/>
        <color rgb="FFFF0000"/>
        <rFont val="Tahoma"/>
        <family val="2"/>
      </rPr>
      <t>(Après la dernière sortie)</t>
    </r>
  </si>
  <si>
    <r>
      <rPr>
        <b/>
        <sz val="12"/>
        <color rgb="FFCC00FF"/>
        <rFont val="Tahoma"/>
        <family val="2"/>
      </rPr>
      <t xml:space="preserve">II.6. Encadrement dans le cadre de l'arrêté ministériel n°1275 du 27/09/2022 portant sur le mécanisme 
       “un diplôme, une startup”, "un diplôme, un brevet", .... </t>
    </r>
    <r>
      <rPr>
        <b/>
        <sz val="11"/>
        <color rgb="FFFF0000"/>
        <rFont val="Tahoma"/>
        <family val="2"/>
      </rPr>
      <t>(Mémoires Soutenus après la dernière sortie).</t>
    </r>
  </si>
  <si>
    <r>
      <t>II.7. Activités exercées dans les structures d’accompagnement de l'Univesrité</t>
    </r>
    <r>
      <rPr>
        <b/>
        <sz val="12"/>
        <color rgb="FFFF0000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(Après la dernière sortie)</t>
    </r>
  </si>
  <si>
    <r>
      <rPr>
        <b/>
        <sz val="12"/>
        <color rgb="FFCC00FF"/>
        <rFont val="Tahoma"/>
        <family val="2"/>
      </rPr>
      <t xml:space="preserve">II.8. Polycopiés pédagogiques validés par des  instances scientifiques (CSF) </t>
    </r>
    <r>
      <rPr>
        <b/>
        <sz val="11"/>
        <color rgb="FFFF0000"/>
        <rFont val="Tahoma"/>
        <family val="2"/>
      </rPr>
      <t>(Après la dernière sortie)</t>
    </r>
  </si>
  <si>
    <r>
      <t xml:space="preserve">II.9. Enseignements pédagogiques (Cours,TD,TP) mis en ligne sur la plateforme e-Learning </t>
    </r>
    <r>
      <rPr>
        <b/>
        <sz val="12"/>
        <color rgb="FFFF0000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(Après la dernière sortie)</t>
    </r>
    <r>
      <rPr>
        <b/>
        <sz val="12"/>
        <color rgb="FFFF0000"/>
        <rFont val="Tahoma"/>
        <family val="2"/>
      </rPr>
      <t xml:space="preserve">
 </t>
    </r>
    <r>
      <rPr>
        <b/>
        <sz val="11"/>
        <color rgb="FFFF0000"/>
        <rFont val="Tahoma"/>
        <family val="2"/>
      </rPr>
      <t xml:space="preserve">        Matières déjà enseignées (ou en cours), en versions définitives et accessibles en ligne (en mode ouvert) </t>
    </r>
  </si>
  <si>
    <r>
      <rPr>
        <b/>
        <sz val="12"/>
        <color rgb="FFCC00FF"/>
        <rFont val="Tahoma"/>
        <family val="2"/>
      </rPr>
      <t>II.10. Chapitres de livres (Chapter Book) publiés dans des bases de données internationales</t>
    </r>
    <r>
      <rPr>
        <b/>
        <sz val="11"/>
        <color rgb="FFCC00FF"/>
        <rFont val="Tahoma"/>
        <family val="2"/>
      </rPr>
      <t xml:space="preserve"> </t>
    </r>
    <r>
      <rPr>
        <b/>
        <sz val="11"/>
        <color rgb="FFFF0000"/>
        <rFont val="Tahoma"/>
        <family val="2"/>
      </rPr>
      <t>(Après la dernière sortie)</t>
    </r>
  </si>
  <si>
    <r>
      <rPr>
        <b/>
        <sz val="12"/>
        <color rgb="FFCC00FF"/>
        <rFont val="Tahoma"/>
        <family val="2"/>
      </rPr>
      <t xml:space="preserve">II.11. Ouvrages Pédagogiques/Scientifiques publiés dans la </t>
    </r>
    <r>
      <rPr>
        <b/>
        <u/>
        <sz val="12"/>
        <color rgb="FFCC00FF"/>
        <rFont val="Tahoma"/>
        <family val="2"/>
      </rPr>
      <t>spécialité</t>
    </r>
    <r>
      <rPr>
        <b/>
        <sz val="12"/>
        <color rgb="FFCC00FF"/>
        <rFont val="Tahoma"/>
        <family val="2"/>
      </rPr>
      <t xml:space="preserve"> avec un n° d'ISBN </t>
    </r>
    <r>
      <rPr>
        <b/>
        <sz val="11"/>
        <color rgb="FFFF0000"/>
        <rFont val="Tahoma"/>
        <family val="2"/>
      </rPr>
      <t>(Publié après la dernière sortie)</t>
    </r>
  </si>
  <si>
    <r>
      <t>II.13. Occupation d’un Poste supérieur</t>
    </r>
    <r>
      <rPr>
        <b/>
        <sz val="12"/>
        <color rgb="FFFF0000"/>
        <rFont val="Tahoma"/>
        <family val="2"/>
      </rPr>
      <t xml:space="preserve"> (Organique ou Fonctionnel)</t>
    </r>
  </si>
  <si>
    <r>
      <t xml:space="preserve">Demande de Participation à une Manifestation Scientifique à l’étranger
</t>
    </r>
    <r>
      <rPr>
        <b/>
        <sz val="14"/>
        <color rgb="FF0000FF"/>
        <rFont val="Tahoma"/>
        <family val="2"/>
      </rPr>
      <t>Programme de mobilité à l'étranger de l'année 2024</t>
    </r>
  </si>
  <si>
    <t>Total des points cumulés :</t>
  </si>
  <si>
    <t>Comité Scientifique de Département (CSD)</t>
  </si>
  <si>
    <r>
      <t xml:space="preserve">Toute erreur constatée (écart de notation par rapport à l'arrêté) est à communiquer </t>
    </r>
    <r>
      <rPr>
        <b/>
        <u/>
        <sz val="11"/>
        <color rgb="FFFF0000"/>
        <rFont val="Tahoma"/>
        <family val="2"/>
      </rPr>
      <t>par écrit</t>
    </r>
    <r>
      <rPr>
        <b/>
        <sz val="11"/>
        <color rgb="FFFF0000"/>
        <rFont val="Tahoma"/>
        <family val="2"/>
      </rPr>
      <t xml:space="preserve"> au CSD.</t>
    </r>
  </si>
  <si>
    <t>………………………………………..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</si>
</sst>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"/>
    <numFmt numFmtId="165" formatCode="00.00"/>
    <numFmt numFmtId="166" formatCode="[$-80C]d\ mmmm\ yyyy;@"/>
  </numFmts>
  <fonts count="64" x14ac:knownFonts="1">
    <font>
      <sz val="11"/>
      <color theme="1"/>
      <name val="Calibri"/>
      <family val="2"/>
      <scheme val="minor"/>
    </font>
    <font>
      <b/>
      <sz val="11"/>
      <color rgb="FFFF0000"/>
      <name val="Symbol"/>
      <family val="1"/>
      <charset val="2"/>
    </font>
    <font>
      <sz val="11"/>
      <color theme="1"/>
      <name val="Tahoma"/>
      <family val="2"/>
    </font>
    <font>
      <b/>
      <sz val="14"/>
      <color rgb="FFFF0000"/>
      <name val="Tahoma"/>
      <family val="2"/>
    </font>
    <font>
      <b/>
      <u/>
      <sz val="12"/>
      <color rgb="FFFF0000"/>
      <name val="Tahoma"/>
      <family val="2"/>
    </font>
    <font>
      <b/>
      <sz val="8"/>
      <color rgb="FFFF0000"/>
      <name val="Tahoma"/>
      <family val="2"/>
    </font>
    <font>
      <b/>
      <sz val="16"/>
      <color rgb="FF0000FF"/>
      <name val="Tahoma"/>
      <family val="2"/>
    </font>
    <font>
      <b/>
      <sz val="12"/>
      <color rgb="FFCC00FF"/>
      <name val="Tahoma"/>
      <family val="2"/>
    </font>
    <font>
      <sz val="11"/>
      <color rgb="FFCC00FF"/>
      <name val="Tahoma"/>
      <family val="2"/>
    </font>
    <font>
      <b/>
      <sz val="11"/>
      <color rgb="FFCC00FF"/>
      <name val="Tahoma"/>
      <family val="2"/>
    </font>
    <font>
      <b/>
      <sz val="11"/>
      <color theme="1"/>
      <name val="Tahoma"/>
      <family val="2"/>
    </font>
    <font>
      <sz val="11"/>
      <color rgb="FF0000FF"/>
      <name val="Tahoma"/>
      <family val="2"/>
    </font>
    <font>
      <b/>
      <sz val="11"/>
      <color rgb="FFFF0000"/>
      <name val="Tahoma"/>
      <family val="2"/>
    </font>
    <font>
      <b/>
      <sz val="12"/>
      <color rgb="FFFF0000"/>
      <name val="Tahoma"/>
      <family val="2"/>
    </font>
    <font>
      <sz val="12"/>
      <color rgb="FF0000FF"/>
      <name val="Tahoma"/>
      <family val="2"/>
    </font>
    <font>
      <b/>
      <sz val="11"/>
      <name val="Tahoma"/>
      <family val="2"/>
    </font>
    <font>
      <b/>
      <sz val="12"/>
      <color theme="1"/>
      <name val="Tahoma"/>
      <family val="2"/>
    </font>
    <font>
      <b/>
      <sz val="10"/>
      <color rgb="FF0000FF"/>
      <name val="Tahoma"/>
      <family val="2"/>
    </font>
    <font>
      <b/>
      <sz val="10"/>
      <color theme="1"/>
      <name val="Tahoma"/>
      <family val="2"/>
    </font>
    <font>
      <b/>
      <u/>
      <sz val="11"/>
      <color theme="1"/>
      <name val="Tahoma"/>
      <family val="2"/>
    </font>
    <font>
      <b/>
      <sz val="11"/>
      <color rgb="FF0000FF"/>
      <name val="Tahoma"/>
      <family val="2"/>
    </font>
    <font>
      <b/>
      <i/>
      <sz val="11"/>
      <color theme="1"/>
      <name val="Tahoma"/>
      <family val="2"/>
    </font>
    <font>
      <sz val="10"/>
      <color theme="1"/>
      <name val="Tahoma"/>
      <family val="2"/>
    </font>
    <font>
      <sz val="11"/>
      <name val="Tahoma"/>
      <family val="2"/>
    </font>
    <font>
      <b/>
      <sz val="14"/>
      <color rgb="FF0000FF"/>
      <name val="Tahoma"/>
      <family val="2"/>
    </font>
    <font>
      <b/>
      <u/>
      <sz val="11"/>
      <color rgb="FF0000FF"/>
      <name val="Tahoma"/>
      <family val="2"/>
    </font>
    <font>
      <sz val="10"/>
      <name val="Tahoma"/>
      <family val="2"/>
    </font>
    <font>
      <sz val="10"/>
      <color rgb="FFCC00FF"/>
      <name val="Tahoma"/>
      <family val="2"/>
    </font>
    <font>
      <b/>
      <sz val="10"/>
      <color rgb="FFCC00FF"/>
      <name val="Tahoma"/>
      <family val="2"/>
    </font>
    <font>
      <sz val="10"/>
      <color rgb="FF0000FF"/>
      <name val="Tahoma"/>
      <family val="2"/>
    </font>
    <font>
      <b/>
      <i/>
      <sz val="11"/>
      <color rgb="FF0000FF"/>
      <name val="Tahoma"/>
      <family val="2"/>
    </font>
    <font>
      <b/>
      <u/>
      <sz val="11"/>
      <name val="Tahoma"/>
      <family val="2"/>
    </font>
    <font>
      <b/>
      <sz val="12"/>
      <name val="Tahoma"/>
      <family val="2"/>
    </font>
    <font>
      <b/>
      <sz val="10"/>
      <color rgb="FFFF0000"/>
      <name val="Tahoma"/>
      <family val="2"/>
    </font>
    <font>
      <sz val="11"/>
      <color rgb="FFFF0000"/>
      <name val="Tahoma"/>
      <family val="2"/>
    </font>
    <font>
      <b/>
      <u/>
      <sz val="11"/>
      <color rgb="FFFF0000"/>
      <name val="Tahoma"/>
      <family val="2"/>
    </font>
    <font>
      <i/>
      <sz val="11"/>
      <color rgb="FFFF0000"/>
      <name val="Tahoma"/>
      <family val="2"/>
    </font>
    <font>
      <b/>
      <i/>
      <sz val="10"/>
      <color rgb="FFFF0000"/>
      <name val="Tahoma"/>
      <family val="2"/>
    </font>
    <font>
      <b/>
      <u val="double"/>
      <sz val="11"/>
      <name val="Tahoma"/>
      <family val="2"/>
    </font>
    <font>
      <b/>
      <i/>
      <u/>
      <sz val="11"/>
      <color rgb="FFFF0000"/>
      <name val="Tahoma"/>
      <family val="2"/>
    </font>
    <font>
      <sz val="10"/>
      <color rgb="FFFF0000"/>
      <name val="Tahoma"/>
      <family val="2"/>
    </font>
    <font>
      <u/>
      <sz val="11"/>
      <color theme="1"/>
      <name val="Tahoma"/>
      <family val="2"/>
    </font>
    <font>
      <u/>
      <sz val="16"/>
      <color rgb="FFFF0000"/>
      <name val="Tahoma"/>
      <family val="2"/>
    </font>
    <font>
      <b/>
      <sz val="11"/>
      <color rgb="FFCC00FF"/>
      <name val="Symbol"/>
      <family val="1"/>
      <charset val="2"/>
    </font>
    <font>
      <b/>
      <sz val="16"/>
      <color rgb="FFFF0000"/>
      <name val="Tahoma"/>
      <family val="2"/>
    </font>
    <font>
      <b/>
      <u val="double"/>
      <sz val="12"/>
      <color rgb="FFCC00FF"/>
      <name val="Tahoma"/>
      <family val="2"/>
    </font>
    <font>
      <i/>
      <sz val="11"/>
      <color theme="1"/>
      <name val="Tahoma"/>
      <family val="2"/>
    </font>
    <font>
      <i/>
      <sz val="11"/>
      <color rgb="FF0000FF"/>
      <name val="Tahoma"/>
      <family val="2"/>
    </font>
    <font>
      <b/>
      <u/>
      <sz val="11"/>
      <color rgb="FFCC00FF"/>
      <name val="Tahoma"/>
      <family val="2"/>
    </font>
    <font>
      <b/>
      <u/>
      <sz val="12"/>
      <color rgb="FFCC00FF"/>
      <name val="Tahoma"/>
      <family val="2"/>
    </font>
    <font>
      <b/>
      <i/>
      <sz val="11"/>
      <name val="Tahoma"/>
      <family val="2"/>
    </font>
    <font>
      <b/>
      <sz val="10"/>
      <name val="Tahoma"/>
      <family val="2"/>
    </font>
    <font>
      <sz val="11"/>
      <name val="Symbol"/>
      <family val="1"/>
      <charset val="2"/>
    </font>
    <font>
      <i/>
      <sz val="11"/>
      <name val="Tahoma"/>
      <family val="2"/>
    </font>
    <font>
      <b/>
      <sz val="9"/>
      <color rgb="FFFF0000"/>
      <name val="Tahoma"/>
      <family val="2"/>
    </font>
    <font>
      <b/>
      <i/>
      <u/>
      <sz val="10"/>
      <color rgb="FFFF0000"/>
      <name val="Tahoma"/>
      <family val="2"/>
    </font>
    <font>
      <sz val="11"/>
      <color rgb="FFCC00FF"/>
      <name val="Symbol"/>
      <family val="1"/>
      <charset val="2"/>
    </font>
    <font>
      <sz val="10"/>
      <color theme="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4"/>
      <color rgb="FFCC00FF"/>
      <name val="Tahoma"/>
      <family val="2"/>
    </font>
    <font>
      <b/>
      <u val="double"/>
      <sz val="11"/>
      <color rgb="FFFF0000"/>
      <name val="Tahoma"/>
      <family val="2"/>
    </font>
    <font>
      <b/>
      <sz val="11"/>
      <color theme="5" tint="-0.249977111117893"/>
      <name val="Tahoma"/>
      <family val="2"/>
    </font>
    <font>
      <sz val="11"/>
      <color theme="5" tint="-0.249977111117893"/>
      <name val="Calibri"/>
      <family val="2"/>
      <scheme val="minor"/>
    </font>
    <font>
      <b/>
      <sz val="11"/>
      <color theme="0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1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DashDot">
        <color indexed="64"/>
      </left>
      <right style="mediumDashDot">
        <color indexed="64"/>
      </right>
      <top/>
      <bottom/>
      <diagonal/>
    </border>
    <border>
      <left style="mediumDashDot">
        <color indexed="64"/>
      </left>
      <right style="mediumDashDot">
        <color indexed="64"/>
      </right>
      <top/>
      <bottom style="mediumDashDot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">
        <color auto="1"/>
      </left>
      <right style="mediumDashDot">
        <color auto="1"/>
      </right>
      <top style="mediumDashDot">
        <color auto="1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">
        <color auto="1"/>
      </left>
      <right/>
      <top/>
      <bottom/>
      <diagonal/>
    </border>
    <border>
      <left style="mediumDashDot">
        <color auto="1"/>
      </left>
      <right/>
      <top style="mediumDashDot">
        <color auto="1"/>
      </top>
      <bottom/>
      <diagonal/>
    </border>
    <border>
      <left/>
      <right style="mediumDashDot">
        <color auto="1"/>
      </right>
      <top/>
      <bottom/>
      <diagonal/>
    </border>
    <border>
      <left style="mediumDashDot">
        <color auto="1"/>
      </left>
      <right/>
      <top/>
      <bottom style="mediumDashDot">
        <color auto="1"/>
      </bottom>
      <diagonal/>
    </border>
    <border>
      <left/>
      <right style="mediumDashDot">
        <color auto="1"/>
      </right>
      <top/>
      <bottom style="mediumDashDot">
        <color auto="1"/>
      </bottom>
      <diagonal/>
    </border>
    <border>
      <left/>
      <right/>
      <top/>
      <bottom style="mediumDashDot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indexed="64"/>
      </bottom>
      <diagonal/>
    </border>
    <border>
      <left style="thin">
        <color rgb="FFFF0000"/>
      </left>
      <right style="medium">
        <color indexed="64"/>
      </right>
      <top style="thin">
        <color rgb="FFFF0000"/>
      </top>
      <bottom style="medium">
        <color indexed="64"/>
      </bottom>
      <diagonal/>
    </border>
    <border>
      <left/>
      <right style="thin">
        <color rgb="FFFF0000"/>
      </right>
      <top/>
      <bottom style="medium">
        <color indexed="64"/>
      </bottom>
      <diagonal/>
    </border>
    <border>
      <left/>
      <right/>
      <top style="medium">
        <color theme="1"/>
      </top>
      <bottom/>
      <diagonal/>
    </border>
    <border>
      <left/>
      <right/>
      <top style="medium">
        <color theme="1"/>
      </top>
      <bottom style="thin">
        <color indexed="64"/>
      </bottom>
      <diagonal/>
    </border>
    <border>
      <left style="thin">
        <color rgb="FFFF0000"/>
      </left>
      <right style="thin">
        <color rgb="FFFF0000"/>
      </right>
      <top style="medium">
        <color theme="1"/>
      </top>
      <bottom style="thin">
        <color rgb="FFFF0000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thin">
        <color indexed="64"/>
      </left>
      <right style="medium">
        <color theme="1"/>
      </right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thin">
        <color rgb="FFFF0000"/>
      </left>
      <right/>
      <top style="thin">
        <color rgb="FFFF0000"/>
      </top>
      <bottom style="medium">
        <color indexed="64"/>
      </bottom>
      <diagonal/>
    </border>
    <border>
      <left/>
      <right/>
      <top style="thin">
        <color rgb="FFFF0000"/>
      </top>
      <bottom style="medium">
        <color indexed="64"/>
      </bottom>
      <diagonal/>
    </border>
    <border>
      <left/>
      <right style="medium">
        <color indexed="64"/>
      </right>
      <top style="thin">
        <color rgb="FFFF0000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/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thin">
        <color rgb="FFFF0000"/>
      </right>
      <top style="medium">
        <color indexed="64"/>
      </top>
      <bottom style="thin">
        <color indexed="64"/>
      </bottom>
      <diagonal/>
    </border>
    <border>
      <left style="thin">
        <color rgb="FFFF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FF0000"/>
      </left>
      <right/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rgb="FFFF0000"/>
      </bottom>
      <diagonal/>
    </border>
    <border>
      <left/>
      <right style="medium">
        <color indexed="64"/>
      </right>
      <top style="medium">
        <color indexed="64"/>
      </top>
      <bottom style="thin">
        <color rgb="FFFF0000"/>
      </bottom>
      <diagonal/>
    </border>
    <border>
      <left/>
      <right style="thin">
        <color rgb="FFFF0000"/>
      </right>
      <top style="medium">
        <color indexed="64"/>
      </top>
      <bottom/>
      <diagonal/>
    </border>
    <border>
      <left/>
      <right style="thin">
        <color rgb="FFFF0000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/>
      <top style="medium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FF0000"/>
      </left>
      <right style="thin">
        <color rgb="FFFF0000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FF0000"/>
      </bottom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rgb="FFFF0000"/>
      </bottom>
      <diagonal/>
    </border>
    <border>
      <left/>
      <right/>
      <top style="medium">
        <color indexed="64"/>
      </top>
      <bottom style="medium">
        <color theme="1"/>
      </bottom>
      <diagonal/>
    </border>
  </borders>
  <cellStyleXfs count="1">
    <xf numFmtId="0" fontId="0" fillId="0" borderId="0"/>
  </cellStyleXfs>
  <cellXfs count="492">
    <xf numFmtId="0" fontId="0" fillId="0" borderId="0" xfId="0"/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2" fillId="0" borderId="0" xfId="0" applyFont="1" applyAlignment="1" applyProtection="1">
      <alignment wrapText="1"/>
    </xf>
    <xf numFmtId="0" fontId="14" fillId="0" borderId="0" xfId="0" applyFont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Alignment="1" applyProtection="1">
      <alignment vertical="center"/>
    </xf>
    <xf numFmtId="0" fontId="9" fillId="0" borderId="0" xfId="0" applyFont="1" applyBorder="1" applyAlignment="1" applyProtection="1">
      <alignment vertical="center" wrapText="1"/>
    </xf>
    <xf numFmtId="0" fontId="11" fillId="0" borderId="0" xfId="0" applyFont="1" applyBorder="1" applyAlignment="1" applyProtection="1">
      <alignment horizontal="center" vertical="center" wrapText="1"/>
    </xf>
    <xf numFmtId="49" fontId="18" fillId="0" borderId="1" xfId="0" applyNumberFormat="1" applyFont="1" applyFill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 wrapText="1"/>
    </xf>
    <xf numFmtId="49" fontId="18" fillId="0" borderId="20" xfId="0" applyNumberFormat="1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9" fontId="18" fillId="0" borderId="9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left" vertical="center" wrapText="1"/>
    </xf>
    <xf numFmtId="0" fontId="15" fillId="0" borderId="29" xfId="0" applyFont="1" applyBorder="1" applyAlignment="1" applyProtection="1">
      <alignment vertical="center"/>
    </xf>
    <xf numFmtId="49" fontId="18" fillId="0" borderId="22" xfId="0" applyNumberFormat="1" applyFont="1" applyFill="1" applyBorder="1" applyAlignment="1" applyProtection="1">
      <alignment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5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vertical="center" wrapText="1"/>
    </xf>
    <xf numFmtId="0" fontId="12" fillId="0" borderId="0" xfId="0" applyFont="1" applyAlignment="1" applyProtection="1">
      <alignment vertical="center"/>
    </xf>
    <xf numFmtId="0" fontId="15" fillId="0" borderId="0" xfId="0" applyFont="1" applyBorder="1" applyAlignment="1" applyProtection="1">
      <alignment horizontal="left" vertical="center"/>
    </xf>
    <xf numFmtId="0" fontId="12" fillId="0" borderId="29" xfId="0" applyFont="1" applyFill="1" applyBorder="1" applyAlignment="1" applyProtection="1">
      <alignment horizontal="left" vertical="center"/>
    </xf>
    <xf numFmtId="0" fontId="12" fillId="0" borderId="34" xfId="0" applyFont="1" applyFill="1" applyBorder="1" applyAlignment="1" applyProtection="1">
      <alignment horizontal="left" vertical="center"/>
    </xf>
    <xf numFmtId="0" fontId="12" fillId="0" borderId="0" xfId="0" applyFont="1" applyBorder="1" applyAlignment="1" applyProtection="1">
      <alignment vertical="center"/>
    </xf>
    <xf numFmtId="164" fontId="10" fillId="0" borderId="1" xfId="0" applyNumberFormat="1" applyFont="1" applyFill="1" applyBorder="1" applyAlignment="1" applyProtection="1">
      <alignment horizontal="center" vertical="center" wrapText="1"/>
    </xf>
    <xf numFmtId="164" fontId="10" fillId="0" borderId="2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Alignment="1" applyProtection="1">
      <alignment vertical="center"/>
    </xf>
    <xf numFmtId="0" fontId="15" fillId="0" borderId="8" xfId="0" applyFont="1" applyBorder="1" applyAlignment="1" applyProtection="1">
      <alignment horizontal="center" vertical="center" wrapText="1"/>
    </xf>
    <xf numFmtId="0" fontId="25" fillId="0" borderId="28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horizontal="center" vertical="center"/>
    </xf>
    <xf numFmtId="0" fontId="27" fillId="0" borderId="0" xfId="0" applyFont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Border="1" applyAlignment="1" applyProtection="1">
      <alignment vertical="center"/>
    </xf>
    <xf numFmtId="0" fontId="28" fillId="0" borderId="16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horizontal="left" vertical="center" wrapText="1"/>
    </xf>
    <xf numFmtId="0" fontId="28" fillId="0" borderId="9" xfId="0" applyFont="1" applyBorder="1" applyAlignment="1" applyProtection="1">
      <alignment vertical="center"/>
    </xf>
    <xf numFmtId="0" fontId="18" fillId="0" borderId="1" xfId="0" applyFont="1" applyBorder="1" applyAlignment="1" applyProtection="1">
      <alignment vertical="center"/>
    </xf>
    <xf numFmtId="0" fontId="1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right" vertical="center" wrapText="1"/>
    </xf>
    <xf numFmtId="0" fontId="15" fillId="0" borderId="31" xfId="0" applyFont="1" applyBorder="1" applyAlignment="1" applyProtection="1">
      <alignment horizontal="center" vertical="center" wrapText="1"/>
    </xf>
    <xf numFmtId="0" fontId="28" fillId="0" borderId="31" xfId="0" applyFont="1" applyBorder="1" applyAlignment="1" applyProtection="1">
      <alignment vertical="center"/>
    </xf>
    <xf numFmtId="0" fontId="10" fillId="0" borderId="10" xfId="0" applyFont="1" applyBorder="1" applyAlignment="1" applyProtection="1">
      <alignment horizontal="left" vertical="center"/>
    </xf>
    <xf numFmtId="0" fontId="20" fillId="0" borderId="10" xfId="0" applyFont="1" applyBorder="1" applyAlignment="1" applyProtection="1">
      <alignment horizontal="left" vertical="center"/>
    </xf>
    <xf numFmtId="0" fontId="15" fillId="0" borderId="31" xfId="0" applyFont="1" applyBorder="1" applyAlignment="1" applyProtection="1">
      <alignment horizontal="center" vertical="center"/>
    </xf>
    <xf numFmtId="0" fontId="25" fillId="0" borderId="22" xfId="0" applyFont="1" applyBorder="1" applyAlignment="1" applyProtection="1">
      <alignment vertical="center"/>
    </xf>
    <xf numFmtId="0" fontId="25" fillId="0" borderId="6" xfId="0" applyFont="1" applyBorder="1" applyAlignment="1" applyProtection="1">
      <alignment vertical="center"/>
    </xf>
    <xf numFmtId="0" fontId="27" fillId="0" borderId="0" xfId="0" applyFont="1" applyBorder="1" applyAlignment="1" applyProtection="1">
      <alignment vertical="center"/>
    </xf>
    <xf numFmtId="0" fontId="28" fillId="0" borderId="0" xfId="0" applyFont="1" applyFill="1" applyBorder="1" applyAlignment="1" applyProtection="1">
      <alignment vertical="center"/>
    </xf>
    <xf numFmtId="164" fontId="10" fillId="0" borderId="0" xfId="0" applyNumberFormat="1" applyFont="1" applyFill="1" applyBorder="1" applyAlignment="1" applyProtection="1">
      <alignment horizontal="center" vertical="center"/>
    </xf>
    <xf numFmtId="0" fontId="9" fillId="0" borderId="0" xfId="0" applyFont="1" applyBorder="1" applyAlignment="1" applyProtection="1">
      <alignment horizontal="left" vertical="center"/>
    </xf>
    <xf numFmtId="0" fontId="10" fillId="0" borderId="0" xfId="0" applyFont="1" applyBorder="1" applyAlignment="1" applyProtection="1">
      <alignment horizontal="right" vertical="center" wrapText="1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16" fillId="0" borderId="0" xfId="0" applyFont="1" applyAlignment="1" applyProtection="1">
      <alignment vertical="center"/>
    </xf>
    <xf numFmtId="0" fontId="10" fillId="0" borderId="29" xfId="0" applyFont="1" applyBorder="1" applyAlignment="1" applyProtection="1">
      <alignment vertical="center" wrapText="1"/>
    </xf>
    <xf numFmtId="0" fontId="27" fillId="0" borderId="0" xfId="0" applyFont="1" applyBorder="1" applyAlignment="1" applyProtection="1">
      <alignment vertical="center" wrapText="1"/>
    </xf>
    <xf numFmtId="0" fontId="27" fillId="0" borderId="45" xfId="0" applyFont="1" applyFill="1" applyBorder="1" applyAlignment="1" applyProtection="1">
      <alignment vertical="center"/>
    </xf>
    <xf numFmtId="0" fontId="27" fillId="0" borderId="45" xfId="0" applyFont="1" applyBorder="1" applyAlignment="1" applyProtection="1">
      <alignment vertical="center"/>
    </xf>
    <xf numFmtId="0" fontId="27" fillId="0" borderId="46" xfId="0" applyFont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horizontal="left" vertical="center"/>
    </xf>
    <xf numFmtId="0" fontId="22" fillId="0" borderId="0" xfId="0" applyFont="1" applyBorder="1" applyAlignment="1" applyProtection="1">
      <alignment horizontal="left" vertical="top" wrapText="1"/>
    </xf>
    <xf numFmtId="0" fontId="10" fillId="0" borderId="0" xfId="0" applyFont="1" applyBorder="1" applyAlignment="1" applyProtection="1">
      <alignment horizontal="left" vertical="center" wrapText="1"/>
    </xf>
    <xf numFmtId="0" fontId="16" fillId="0" borderId="0" xfId="0" applyFont="1" applyAlignment="1" applyProtection="1">
      <alignment vertical="top" wrapText="1"/>
    </xf>
    <xf numFmtId="164" fontId="2" fillId="0" borderId="5" xfId="0" applyNumberFormat="1" applyFont="1" applyFill="1" applyBorder="1" applyAlignment="1" applyProtection="1">
      <alignment horizontal="center" vertical="center" wrapText="1"/>
    </xf>
    <xf numFmtId="164" fontId="2" fillId="0" borderId="1" xfId="0" applyNumberFormat="1" applyFont="1" applyFill="1" applyBorder="1" applyAlignment="1" applyProtection="1">
      <alignment horizontal="center" vertic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</xf>
    <xf numFmtId="164" fontId="22" fillId="0" borderId="4" xfId="0" applyNumberFormat="1" applyFont="1" applyFill="1" applyBorder="1" applyAlignment="1" applyProtection="1">
      <alignment horizontal="center" vertical="center"/>
    </xf>
    <xf numFmtId="0" fontId="10" fillId="0" borderId="28" xfId="0" applyFont="1" applyBorder="1" applyAlignment="1" applyProtection="1">
      <alignment wrapText="1"/>
    </xf>
    <xf numFmtId="0" fontId="10" fillId="0" borderId="29" xfId="0" applyFont="1" applyBorder="1" applyAlignment="1" applyProtection="1">
      <alignment wrapText="1"/>
    </xf>
    <xf numFmtId="0" fontId="10" fillId="0" borderId="0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left" vertical="center"/>
    </xf>
    <xf numFmtId="0" fontId="27" fillId="0" borderId="45" xfId="0" applyFont="1" applyBorder="1" applyAlignment="1" applyProtection="1">
      <alignment vertical="top" wrapText="1"/>
    </xf>
    <xf numFmtId="0" fontId="27" fillId="0" borderId="55" xfId="0" applyFont="1" applyFill="1" applyBorder="1" applyAlignment="1" applyProtection="1">
      <alignment vertical="center"/>
    </xf>
    <xf numFmtId="0" fontId="27" fillId="0" borderId="56" xfId="0" applyFont="1" applyFill="1" applyBorder="1" applyAlignment="1" applyProtection="1">
      <alignment vertical="center"/>
    </xf>
    <xf numFmtId="0" fontId="27" fillId="0" borderId="58" xfId="0" applyFont="1" applyFill="1" applyBorder="1" applyAlignment="1" applyProtection="1">
      <alignment vertical="center"/>
    </xf>
    <xf numFmtId="0" fontId="2" fillId="0" borderId="57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164" fontId="23" fillId="4" borderId="20" xfId="0" applyNumberFormat="1" applyFont="1" applyFill="1" applyBorder="1" applyAlignment="1" applyProtection="1">
      <alignment horizontal="center" vertical="center"/>
    </xf>
    <xf numFmtId="14" fontId="12" fillId="0" borderId="20" xfId="0" applyNumberFormat="1" applyFont="1" applyFill="1" applyBorder="1" applyAlignment="1" applyProtection="1">
      <alignment vertical="center"/>
    </xf>
    <xf numFmtId="14" fontId="12" fillId="0" borderId="16" xfId="0" applyNumberFormat="1" applyFont="1" applyFill="1" applyBorder="1" applyAlignment="1" applyProtection="1">
      <alignment vertical="center"/>
    </xf>
    <xf numFmtId="0" fontId="27" fillId="0" borderId="52" xfId="0" applyFont="1" applyFill="1" applyBorder="1" applyAlignment="1" applyProtection="1">
      <alignment vertical="center"/>
    </xf>
    <xf numFmtId="0" fontId="27" fillId="0" borderId="46" xfId="0" applyFont="1" applyFill="1" applyBorder="1" applyAlignment="1" applyProtection="1">
      <alignment vertical="center"/>
    </xf>
    <xf numFmtId="0" fontId="9" fillId="0" borderId="0" xfId="0" applyFont="1" applyBorder="1" applyAlignment="1" applyProtection="1">
      <alignment wrapText="1"/>
    </xf>
    <xf numFmtId="0" fontId="9" fillId="0" borderId="55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right" vertical="center"/>
    </xf>
    <xf numFmtId="166" fontId="17" fillId="6" borderId="0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8" xfId="0" applyNumberFormat="1" applyFont="1" applyFill="1" applyBorder="1" applyAlignment="1" applyProtection="1">
      <alignment vertical="center"/>
    </xf>
    <xf numFmtId="164" fontId="20" fillId="5" borderId="62" xfId="0" applyNumberFormat="1" applyFont="1" applyFill="1" applyBorder="1" applyAlignment="1" applyProtection="1">
      <alignment horizontal="center" vertical="center"/>
      <protection locked="0"/>
    </xf>
    <xf numFmtId="0" fontId="20" fillId="0" borderId="29" xfId="0" applyFont="1" applyBorder="1" applyAlignment="1" applyProtection="1">
      <alignment vertical="center"/>
    </xf>
    <xf numFmtId="0" fontId="12" fillId="0" borderId="0" xfId="0" applyFont="1" applyBorder="1" applyAlignment="1" applyProtection="1">
      <alignment wrapText="1"/>
    </xf>
    <xf numFmtId="165" fontId="2" fillId="0" borderId="5" xfId="0" applyNumberFormat="1" applyFont="1" applyFill="1" applyBorder="1" applyAlignment="1" applyProtection="1">
      <alignment horizontal="center" vertical="center" wrapText="1"/>
    </xf>
    <xf numFmtId="0" fontId="20" fillId="0" borderId="0" xfId="0" applyFont="1" applyBorder="1" applyAlignment="1" applyProtection="1">
      <alignment horizontal="center" vertical="center"/>
    </xf>
    <xf numFmtId="164" fontId="11" fillId="5" borderId="62" xfId="0" applyNumberFormat="1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 applyProtection="1">
      <alignment horizontal="center" vertical="center"/>
    </xf>
    <xf numFmtId="49" fontId="18" fillId="0" borderId="30" xfId="0" applyNumberFormat="1" applyFont="1" applyFill="1" applyBorder="1" applyAlignment="1" applyProtection="1">
      <alignment vertical="center" wrapText="1"/>
    </xf>
    <xf numFmtId="0" fontId="28" fillId="0" borderId="61" xfId="0" applyFont="1" applyBorder="1" applyAlignment="1" applyProtection="1">
      <alignment vertical="center"/>
    </xf>
    <xf numFmtId="164" fontId="22" fillId="0" borderId="13" xfId="0" applyNumberFormat="1" applyFont="1" applyFill="1" applyBorder="1" applyAlignment="1" applyProtection="1">
      <alignment horizontal="center" vertical="center"/>
    </xf>
    <xf numFmtId="49" fontId="11" fillId="5" borderId="62" xfId="0" applyNumberFormat="1" applyFont="1" applyFill="1" applyBorder="1" applyAlignment="1" applyProtection="1">
      <alignment horizontal="center" vertical="center"/>
      <protection locked="0"/>
    </xf>
    <xf numFmtId="164" fontId="10" fillId="0" borderId="5" xfId="0" applyNumberFormat="1" applyFont="1" applyFill="1" applyBorder="1" applyAlignment="1" applyProtection="1">
      <alignment horizontal="center" vertical="center" wrapText="1"/>
    </xf>
    <xf numFmtId="164" fontId="10" fillId="0" borderId="14" xfId="0" applyNumberFormat="1" applyFont="1" applyFill="1" applyBorder="1" applyAlignment="1" applyProtection="1">
      <alignment horizontal="center" vertical="center" wrapText="1"/>
    </xf>
    <xf numFmtId="164" fontId="10" fillId="0" borderId="23" xfId="0" applyNumberFormat="1" applyFont="1" applyFill="1" applyBorder="1" applyAlignment="1" applyProtection="1">
      <alignment horizontal="center" vertical="center" wrapText="1"/>
    </xf>
    <xf numFmtId="164" fontId="10" fillId="0" borderId="27" xfId="0" applyNumberFormat="1" applyFont="1" applyFill="1" applyBorder="1" applyAlignment="1" applyProtection="1">
      <alignment horizontal="center" vertical="center" wrapText="1"/>
    </xf>
    <xf numFmtId="164" fontId="10" fillId="0" borderId="38" xfId="0" applyNumberFormat="1" applyFont="1" applyFill="1" applyBorder="1" applyAlignment="1" applyProtection="1">
      <alignment horizontal="center" vertical="center" wrapText="1"/>
    </xf>
    <xf numFmtId="0" fontId="20" fillId="0" borderId="6" xfId="0" applyFont="1" applyBorder="1" applyAlignment="1" applyProtection="1">
      <alignment horizontal="right" vertical="center"/>
    </xf>
    <xf numFmtId="49" fontId="15" fillId="0" borderId="47" xfId="0" applyNumberFormat="1" applyFont="1" applyFill="1" applyBorder="1" applyAlignment="1" applyProtection="1">
      <alignment horizontal="center" vertical="center" wrapText="1"/>
    </xf>
    <xf numFmtId="0" fontId="20" fillId="0" borderId="67" xfId="0" applyFont="1" applyBorder="1" applyAlignment="1" applyProtection="1">
      <alignment horizontal="right" vertical="center"/>
    </xf>
    <xf numFmtId="166" fontId="20" fillId="0" borderId="68" xfId="0" applyNumberFormat="1" applyFont="1" applyFill="1" applyBorder="1" applyAlignment="1" applyProtection="1">
      <alignment vertical="center" wrapText="1"/>
    </xf>
    <xf numFmtId="0" fontId="10" fillId="0" borderId="75" xfId="0" applyFont="1" applyBorder="1" applyAlignment="1" applyProtection="1">
      <alignment horizontal="center" vertical="center" wrapText="1"/>
    </xf>
    <xf numFmtId="49" fontId="17" fillId="5" borderId="75" xfId="0" applyNumberFormat="1" applyFont="1" applyFill="1" applyBorder="1" applyAlignment="1" applyProtection="1">
      <alignment horizontal="center" vertical="center"/>
      <protection locked="0"/>
    </xf>
    <xf numFmtId="164" fontId="20" fillId="5" borderId="72" xfId="0" applyNumberFormat="1" applyFont="1" applyFill="1" applyBorder="1" applyAlignment="1" applyProtection="1">
      <alignment horizontal="center" vertical="center"/>
      <protection locked="0"/>
    </xf>
    <xf numFmtId="164" fontId="20" fillId="5" borderId="75" xfId="0" applyNumberFormat="1" applyFont="1" applyFill="1" applyBorder="1" applyAlignment="1" applyProtection="1">
      <alignment horizontal="center" vertical="center"/>
      <protection locked="0"/>
    </xf>
    <xf numFmtId="49" fontId="11" fillId="5" borderId="75" xfId="0" applyNumberFormat="1" applyFont="1" applyFill="1" applyBorder="1" applyAlignment="1" applyProtection="1">
      <alignment horizontal="center" vertical="center"/>
      <protection locked="0"/>
    </xf>
    <xf numFmtId="0" fontId="27" fillId="0" borderId="57" xfId="0" applyFont="1" applyBorder="1" applyAlignment="1" applyProtection="1">
      <alignment vertical="center"/>
    </xf>
    <xf numFmtId="164" fontId="20" fillId="5" borderId="64" xfId="0" applyNumberFormat="1" applyFont="1" applyFill="1" applyBorder="1" applyAlignment="1" applyProtection="1">
      <alignment horizontal="center" vertical="center"/>
      <protection locked="0"/>
    </xf>
    <xf numFmtId="164" fontId="20" fillId="5" borderId="80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vertical="center" wrapText="1"/>
    </xf>
    <xf numFmtId="0" fontId="5" fillId="0" borderId="30" xfId="0" applyNumberFormat="1" applyFont="1" applyFill="1" applyBorder="1" applyAlignment="1" applyProtection="1">
      <alignment vertical="center" wrapText="1"/>
    </xf>
    <xf numFmtId="0" fontId="20" fillId="0" borderId="78" xfId="0" applyFont="1" applyBorder="1" applyAlignment="1" applyProtection="1">
      <alignment horizontal="left" vertical="center"/>
    </xf>
    <xf numFmtId="0" fontId="9" fillId="0" borderId="79" xfId="0" applyFont="1" applyBorder="1" applyAlignment="1" applyProtection="1">
      <alignment vertical="center"/>
    </xf>
    <xf numFmtId="0" fontId="28" fillId="0" borderId="91" xfId="0" applyFont="1" applyBorder="1" applyAlignment="1" applyProtection="1">
      <alignment vertical="center"/>
    </xf>
    <xf numFmtId="49" fontId="17" fillId="5" borderId="84" xfId="0" applyNumberFormat="1" applyFont="1" applyFill="1" applyBorder="1" applyAlignment="1" applyProtection="1">
      <alignment horizontal="center" vertical="center"/>
      <protection locked="0"/>
    </xf>
    <xf numFmtId="0" fontId="20" fillId="0" borderId="36" xfId="0" applyFont="1" applyBorder="1" applyAlignment="1" applyProtection="1">
      <alignment horizontal="center" vertical="center"/>
    </xf>
    <xf numFmtId="0" fontId="18" fillId="0" borderId="61" xfId="0" applyFont="1" applyBorder="1" applyAlignment="1" applyProtection="1">
      <alignment vertical="center"/>
    </xf>
    <xf numFmtId="164" fontId="18" fillId="0" borderId="4" xfId="0" applyNumberFormat="1" applyFont="1" applyFill="1" applyBorder="1" applyAlignment="1" applyProtection="1">
      <alignment horizontal="center" vertical="center" wrapText="1"/>
    </xf>
    <xf numFmtId="0" fontId="12" fillId="0" borderId="55" xfId="0" applyFont="1" applyFill="1" applyBorder="1" applyAlignment="1" applyProtection="1">
      <alignment vertical="center" wrapText="1"/>
    </xf>
    <xf numFmtId="164" fontId="20" fillId="5" borderId="97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Border="1" applyAlignment="1" applyProtection="1">
      <alignment horizontal="right" vertical="center" wrapText="1"/>
    </xf>
    <xf numFmtId="0" fontId="28" fillId="0" borderId="0" xfId="0" applyFont="1" applyFill="1" applyBorder="1" applyAlignment="1" applyProtection="1">
      <alignment horizontal="left" vertical="center"/>
    </xf>
    <xf numFmtId="164" fontId="20" fillId="5" borderId="100" xfId="0" applyNumberFormat="1" applyFont="1" applyFill="1" applyBorder="1" applyAlignment="1" applyProtection="1">
      <alignment horizontal="center" vertical="center"/>
      <protection locked="0"/>
    </xf>
    <xf numFmtId="49" fontId="17" fillId="5" borderId="86" xfId="0" applyNumberFormat="1" applyFont="1" applyFill="1" applyBorder="1" applyAlignment="1" applyProtection="1">
      <alignment horizontal="center" vertical="center"/>
      <protection locked="0"/>
    </xf>
    <xf numFmtId="164" fontId="10" fillId="0" borderId="101" xfId="0" applyNumberFormat="1" applyFont="1" applyFill="1" applyBorder="1" applyAlignment="1" applyProtection="1">
      <alignment horizontal="center" vertical="center"/>
    </xf>
    <xf numFmtId="49" fontId="20" fillId="0" borderId="47" xfId="0" applyNumberFormat="1" applyFont="1" applyFill="1" applyBorder="1" applyAlignment="1" applyProtection="1">
      <alignment horizontal="center" vertical="center" wrapText="1"/>
    </xf>
    <xf numFmtId="0" fontId="51" fillId="0" borderId="23" xfId="0" applyFont="1" applyBorder="1" applyAlignment="1" applyProtection="1">
      <alignment horizontal="center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9" fillId="2" borderId="1" xfId="0" applyFont="1" applyFill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9" fillId="0" borderId="5" xfId="0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vertical="center" wrapText="1"/>
      <protection hidden="1"/>
    </xf>
    <xf numFmtId="0" fontId="2" fillId="2" borderId="1" xfId="0" applyFont="1" applyFill="1" applyBorder="1" applyAlignment="1" applyProtection="1">
      <alignment horizontal="center" vertical="center" wrapText="1"/>
      <protection hidden="1"/>
    </xf>
    <xf numFmtId="0" fontId="2" fillId="0" borderId="1" xfId="0" applyFont="1" applyBorder="1" applyAlignment="1" applyProtection="1">
      <alignment horizontal="center" vertical="center" wrapText="1"/>
      <protection hidden="1"/>
    </xf>
    <xf numFmtId="0" fontId="11" fillId="0" borderId="1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vertical="center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2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1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vertical="center" wrapText="1"/>
      <protection hidden="1"/>
    </xf>
    <xf numFmtId="0" fontId="11" fillId="0" borderId="0" xfId="0" applyFont="1" applyAlignment="1" applyProtection="1">
      <alignment vertical="center"/>
      <protection hidden="1"/>
    </xf>
    <xf numFmtId="0" fontId="2" fillId="0" borderId="0" xfId="0" applyFont="1" applyFill="1" applyAlignment="1" applyProtection="1">
      <alignment vertical="center"/>
      <protection hidden="1"/>
    </xf>
    <xf numFmtId="0" fontId="16" fillId="0" borderId="0" xfId="0" applyFont="1" applyAlignment="1" applyProtection="1">
      <alignment vertical="center"/>
      <protection hidden="1"/>
    </xf>
    <xf numFmtId="0" fontId="2" fillId="2" borderId="0" xfId="0" applyFont="1" applyFill="1" applyAlignment="1" applyProtection="1">
      <alignment vertical="center"/>
      <protection hidden="1"/>
    </xf>
    <xf numFmtId="0" fontId="20" fillId="0" borderId="0" xfId="0" applyFont="1" applyBorder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 wrapText="1"/>
      <protection hidden="1"/>
    </xf>
    <xf numFmtId="0" fontId="2" fillId="0" borderId="0" xfId="0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30" fillId="0" borderId="0" xfId="0" applyFont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0" fillId="0" borderId="0" xfId="0" applyFont="1" applyFill="1" applyAlignment="1" applyProtection="1">
      <alignment vertical="center"/>
      <protection hidden="1"/>
    </xf>
    <xf numFmtId="0" fontId="12" fillId="0" borderId="0" xfId="0" applyFont="1" applyFill="1" applyAlignment="1" applyProtection="1">
      <alignment vertical="center" wrapText="1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2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Fill="1" applyBorder="1" applyAlignment="1" applyProtection="1">
      <alignment vertical="center"/>
    </xf>
    <xf numFmtId="0" fontId="57" fillId="2" borderId="1" xfId="0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26" fillId="2" borderId="1" xfId="0" applyFont="1" applyFill="1" applyBorder="1" applyAlignment="1" applyProtection="1">
      <alignment horizontal="center" vertical="center" wrapText="1"/>
    </xf>
    <xf numFmtId="0" fontId="58" fillId="0" borderId="1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vertical="top" wrapText="1"/>
    </xf>
    <xf numFmtId="0" fontId="1" fillId="0" borderId="0" xfId="0" applyFont="1" applyBorder="1" applyAlignment="1" applyProtection="1">
      <alignment vertical="top"/>
    </xf>
    <xf numFmtId="0" fontId="11" fillId="0" borderId="1" xfId="0" applyFont="1" applyBorder="1" applyAlignment="1" applyProtection="1">
      <alignment vertical="center" wrapText="1"/>
    </xf>
    <xf numFmtId="49" fontId="18" fillId="0" borderId="16" xfId="0" applyNumberFormat="1" applyFont="1" applyFill="1" applyBorder="1" applyAlignment="1" applyProtection="1">
      <alignment horizontal="center" vertical="center" wrapText="1"/>
    </xf>
    <xf numFmtId="49" fontId="15" fillId="0" borderId="111" xfId="0" applyNumberFormat="1" applyFont="1" applyFill="1" applyBorder="1" applyAlignment="1" applyProtection="1">
      <alignment horizontal="center" vertical="center" wrapText="1"/>
    </xf>
    <xf numFmtId="164" fontId="22" fillId="0" borderId="112" xfId="0" applyNumberFormat="1" applyFont="1" applyFill="1" applyBorder="1" applyAlignment="1" applyProtection="1">
      <alignment horizontal="center" vertical="center"/>
    </xf>
    <xf numFmtId="0" fontId="58" fillId="0" borderId="3" xfId="0" applyFont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horizontal="center" vertical="center" wrapText="1"/>
    </xf>
    <xf numFmtId="0" fontId="0" fillId="0" borderId="1" xfId="0" applyBorder="1" applyAlignment="1">
      <alignment horizontal="center"/>
    </xf>
    <xf numFmtId="0" fontId="63" fillId="0" borderId="0" xfId="0" applyFont="1" applyFill="1" applyBorder="1" applyAlignment="1" applyProtection="1">
      <alignment vertical="center"/>
    </xf>
    <xf numFmtId="0" fontId="9" fillId="0" borderId="113" xfId="0" applyFont="1" applyBorder="1" applyAlignment="1" applyProtection="1">
      <alignment vertical="center"/>
    </xf>
    <xf numFmtId="0" fontId="33" fillId="0" borderId="31" xfId="0" applyFont="1" applyBorder="1" applyAlignment="1" applyProtection="1">
      <alignment vertical="center" wrapText="1"/>
    </xf>
    <xf numFmtId="0" fontId="33" fillId="0" borderId="1" xfId="0" applyFont="1" applyBorder="1" applyAlignment="1" applyProtection="1">
      <alignment vertical="center" wrapText="1"/>
    </xf>
    <xf numFmtId="0" fontId="33" fillId="0" borderId="30" xfId="0" applyFont="1" applyBorder="1" applyAlignment="1" applyProtection="1">
      <alignment horizontal="center" vertical="center" wrapText="1"/>
    </xf>
    <xf numFmtId="0" fontId="33" fillId="0" borderId="43" xfId="0" applyFont="1" applyBorder="1" applyAlignment="1" applyProtection="1">
      <alignment horizontal="center" vertical="center" wrapText="1"/>
    </xf>
    <xf numFmtId="0" fontId="16" fillId="0" borderId="0" xfId="0" applyFont="1" applyFill="1" applyBorder="1" applyAlignment="1" applyProtection="1">
      <alignment horizontal="left" vertical="center" wrapText="1"/>
    </xf>
    <xf numFmtId="164" fontId="10" fillId="3" borderId="42" xfId="0" applyNumberFormat="1" applyFont="1" applyFill="1" applyBorder="1" applyAlignment="1" applyProtection="1">
      <alignment horizontal="center" vertical="center" wrapText="1"/>
    </xf>
    <xf numFmtId="164" fontId="10" fillId="3" borderId="41" xfId="0" applyNumberFormat="1" applyFont="1" applyFill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right" vertical="center"/>
    </xf>
    <xf numFmtId="0" fontId="23" fillId="0" borderId="13" xfId="0" applyFont="1" applyBorder="1" applyAlignment="1" applyProtection="1">
      <alignment horizontal="right" vertical="center"/>
    </xf>
    <xf numFmtId="0" fontId="23" fillId="0" borderId="38" xfId="0" applyFont="1" applyBorder="1" applyAlignment="1" applyProtection="1">
      <alignment horizontal="right" vertical="center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</xf>
    <xf numFmtId="0" fontId="10" fillId="0" borderId="36" xfId="0" applyFont="1" applyBorder="1" applyAlignment="1" applyProtection="1">
      <alignment horizontal="center" vertical="center" wrapText="1"/>
    </xf>
    <xf numFmtId="0" fontId="10" fillId="0" borderId="37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38" xfId="0" applyFont="1" applyBorder="1" applyAlignment="1" applyProtection="1">
      <alignment horizontal="center" vertical="center" wrapText="1"/>
    </xf>
    <xf numFmtId="0" fontId="2" fillId="0" borderId="39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/>
    </xf>
    <xf numFmtId="0" fontId="10" fillId="0" borderId="37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 wrapText="1"/>
    </xf>
    <xf numFmtId="0" fontId="2" fillId="0" borderId="34" xfId="0" applyFont="1" applyBorder="1" applyAlignment="1" applyProtection="1">
      <alignment horizontal="left" vertical="center" wrapText="1"/>
    </xf>
    <xf numFmtId="0" fontId="10" fillId="0" borderId="39" xfId="0" applyFont="1" applyBorder="1" applyAlignment="1" applyProtection="1">
      <alignment horizontal="center" vertical="center" wrapText="1"/>
    </xf>
    <xf numFmtId="0" fontId="10" fillId="0" borderId="39" xfId="0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right" vertical="center" wrapText="1"/>
    </xf>
    <xf numFmtId="0" fontId="17" fillId="0" borderId="34" xfId="0" applyFont="1" applyBorder="1" applyAlignment="1" applyProtection="1">
      <alignment horizontal="right" vertical="center" wrapText="1"/>
    </xf>
    <xf numFmtId="0" fontId="15" fillId="0" borderId="25" xfId="0" applyFont="1" applyBorder="1" applyAlignment="1" applyProtection="1">
      <alignment horizontal="right" vertical="center"/>
    </xf>
    <xf numFmtId="0" fontId="15" fillId="0" borderId="26" xfId="0" applyFont="1" applyBorder="1" applyAlignment="1" applyProtection="1">
      <alignment horizontal="right" vertical="center"/>
    </xf>
    <xf numFmtId="0" fontId="15" fillId="0" borderId="27" xfId="0" applyFont="1" applyBorder="1" applyAlignment="1" applyProtection="1">
      <alignment horizontal="right" vertical="center"/>
    </xf>
    <xf numFmtId="0" fontId="23" fillId="0" borderId="2" xfId="0" applyFont="1" applyBorder="1" applyAlignment="1" applyProtection="1">
      <alignment horizontal="right" vertical="center"/>
    </xf>
    <xf numFmtId="0" fontId="23" fillId="0" borderId="0" xfId="0" applyFont="1" applyBorder="1" applyAlignment="1" applyProtection="1">
      <alignment horizontal="right" vertical="center"/>
    </xf>
    <xf numFmtId="0" fontId="23" fillId="0" borderId="68" xfId="0" applyFont="1" applyBorder="1" applyAlignment="1" applyProtection="1">
      <alignment horizontal="right" vertical="center"/>
    </xf>
    <xf numFmtId="0" fontId="25" fillId="0" borderId="22" xfId="0" applyFont="1" applyBorder="1" applyAlignment="1" applyProtection="1">
      <alignment horizontal="left"/>
    </xf>
    <xf numFmtId="0" fontId="25" fillId="0" borderId="6" xfId="0" applyFont="1" applyBorder="1" applyAlignment="1" applyProtection="1">
      <alignment horizontal="left"/>
    </xf>
    <xf numFmtId="0" fontId="23" fillId="0" borderId="44" xfId="0" applyFont="1" applyBorder="1" applyAlignment="1" applyProtection="1">
      <alignment horizontal="right" vertical="center"/>
    </xf>
    <xf numFmtId="0" fontId="23" fillId="0" borderId="34" xfId="0" applyFont="1" applyBorder="1" applyAlignment="1" applyProtection="1">
      <alignment horizontal="right" vertical="center"/>
    </xf>
    <xf numFmtId="0" fontId="20" fillId="0" borderId="10" xfId="0" applyFont="1" applyBorder="1" applyAlignment="1" applyProtection="1">
      <alignment horizontal="left" vertical="center" wrapText="1"/>
    </xf>
    <xf numFmtId="0" fontId="20" fillId="0" borderId="8" xfId="0" applyFont="1" applyBorder="1" applyAlignment="1" applyProtection="1">
      <alignment horizontal="left" vertical="center" wrapText="1"/>
    </xf>
    <xf numFmtId="0" fontId="7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center"/>
    </xf>
    <xf numFmtId="0" fontId="37" fillId="0" borderId="79" xfId="0" applyFont="1" applyFill="1" applyBorder="1" applyAlignment="1" applyProtection="1">
      <alignment horizontal="left" vertical="center"/>
    </xf>
    <xf numFmtId="0" fontId="37" fillId="0" borderId="81" xfId="0" applyFont="1" applyFill="1" applyBorder="1" applyAlignment="1" applyProtection="1">
      <alignment horizontal="left" vertical="center"/>
    </xf>
    <xf numFmtId="0" fontId="15" fillId="0" borderId="22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center" vertical="center" wrapText="1"/>
    </xf>
    <xf numFmtId="0" fontId="15" fillId="0" borderId="23" xfId="0" applyFont="1" applyBorder="1" applyAlignment="1" applyProtection="1">
      <alignment horizontal="center" vertical="center" wrapText="1"/>
    </xf>
    <xf numFmtId="0" fontId="37" fillId="0" borderId="0" xfId="0" applyFont="1" applyBorder="1" applyAlignment="1" applyProtection="1">
      <alignment horizontal="left" vertical="center" wrapText="1"/>
    </xf>
    <xf numFmtId="0" fontId="15" fillId="0" borderId="35" xfId="0" applyFont="1" applyBorder="1" applyAlignment="1" applyProtection="1">
      <alignment horizontal="center" vertical="center" wrapText="1"/>
    </xf>
    <xf numFmtId="0" fontId="15" fillId="0" borderId="36" xfId="0" applyFont="1" applyBorder="1" applyAlignment="1" applyProtection="1">
      <alignment horizontal="center" vertical="center" wrapText="1"/>
    </xf>
    <xf numFmtId="0" fontId="15" fillId="0" borderId="39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vertical="center" wrapText="1"/>
    </xf>
    <xf numFmtId="164" fontId="10" fillId="3" borderId="40" xfId="0" applyNumberFormat="1" applyFont="1" applyFill="1" applyBorder="1" applyAlignment="1" applyProtection="1">
      <alignment horizontal="center" vertical="center" wrapText="1"/>
    </xf>
    <xf numFmtId="164" fontId="10" fillId="3" borderId="54" xfId="0" applyNumberFormat="1" applyFont="1" applyFill="1" applyBorder="1" applyAlignment="1" applyProtection="1">
      <alignment horizontal="center" vertical="center" wrapText="1"/>
    </xf>
    <xf numFmtId="0" fontId="30" fillId="0" borderId="37" xfId="0" applyFont="1" applyBorder="1" applyAlignment="1" applyProtection="1">
      <alignment horizontal="right" vertical="center"/>
    </xf>
    <xf numFmtId="0" fontId="30" fillId="0" borderId="34" xfId="0" applyFont="1" applyBorder="1" applyAlignment="1" applyProtection="1">
      <alignment horizontal="right" vertical="center"/>
    </xf>
    <xf numFmtId="0" fontId="10" fillId="0" borderId="24" xfId="0" applyFont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left" vertical="center"/>
    </xf>
    <xf numFmtId="0" fontId="16" fillId="0" borderId="0" xfId="0" applyFont="1" applyAlignment="1" applyProtection="1">
      <alignment horizontal="left" vertical="top" wrapText="1"/>
    </xf>
    <xf numFmtId="0" fontId="9" fillId="0" borderId="0" xfId="0" applyFont="1" applyBorder="1" applyAlignment="1" applyProtection="1">
      <alignment horizontal="left" vertical="center"/>
    </xf>
    <xf numFmtId="0" fontId="9" fillId="0" borderId="34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left" vertical="top" wrapText="1"/>
    </xf>
    <xf numFmtId="0" fontId="16" fillId="0" borderId="0" xfId="0" applyFont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center" wrapText="1"/>
    </xf>
    <xf numFmtId="0" fontId="17" fillId="0" borderId="0" xfId="0" applyFont="1" applyBorder="1" applyAlignment="1" applyProtection="1">
      <alignment horizontal="right" vertical="center" wrapText="1"/>
    </xf>
    <xf numFmtId="0" fontId="12" fillId="0" borderId="34" xfId="0" applyFont="1" applyFill="1" applyBorder="1" applyAlignment="1" applyProtection="1">
      <alignment horizontal="left" vertical="center"/>
    </xf>
    <xf numFmtId="0" fontId="51" fillId="0" borderId="0" xfId="0" applyFont="1" applyBorder="1" applyAlignment="1" applyProtection="1">
      <alignment horizontal="center" vertical="top" wrapText="1"/>
    </xf>
    <xf numFmtId="0" fontId="59" fillId="0" borderId="0" xfId="0" applyFont="1" applyFill="1" applyBorder="1" applyAlignment="1" applyProtection="1">
      <alignment horizontal="center" vertical="center" wrapText="1"/>
    </xf>
    <xf numFmtId="0" fontId="15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vertical="top" wrapText="1"/>
    </xf>
    <xf numFmtId="0" fontId="24" fillId="5" borderId="62" xfId="0" applyFont="1" applyFill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left" vertical="center" wrapText="1"/>
    </xf>
    <xf numFmtId="0" fontId="10" fillId="0" borderId="34" xfId="0" applyFont="1" applyBorder="1" applyAlignment="1" applyProtection="1">
      <alignment horizontal="left" vertical="center" wrapText="1"/>
    </xf>
    <xf numFmtId="0" fontId="10" fillId="0" borderId="77" xfId="0" applyFont="1" applyBorder="1" applyAlignment="1" applyProtection="1">
      <alignment horizontal="left" vertical="center" wrapText="1"/>
    </xf>
    <xf numFmtId="166" fontId="20" fillId="5" borderId="7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vertical="center"/>
    </xf>
    <xf numFmtId="0" fontId="10" fillId="0" borderId="9" xfId="0" applyFont="1" applyBorder="1" applyAlignment="1" applyProtection="1">
      <alignment vertical="center"/>
    </xf>
    <xf numFmtId="49" fontId="20" fillId="5" borderId="72" xfId="0" applyNumberFormat="1" applyFont="1" applyFill="1" applyBorder="1" applyAlignment="1" applyProtection="1">
      <alignment vertical="center"/>
      <protection locked="0"/>
    </xf>
    <xf numFmtId="49" fontId="20" fillId="5" borderId="73" xfId="0" applyNumberFormat="1" applyFont="1" applyFill="1" applyBorder="1" applyAlignment="1" applyProtection="1">
      <alignment vertical="center"/>
      <protection locked="0"/>
    </xf>
    <xf numFmtId="0" fontId="10" fillId="0" borderId="21" xfId="0" applyFont="1" applyBorder="1" applyAlignment="1" applyProtection="1">
      <alignment vertical="center"/>
    </xf>
    <xf numFmtId="0" fontId="10" fillId="0" borderId="3" xfId="0" applyFont="1" applyBorder="1" applyAlignment="1" applyProtection="1">
      <alignment vertical="center"/>
    </xf>
    <xf numFmtId="0" fontId="20" fillId="5" borderId="75" xfId="0" applyFont="1" applyFill="1" applyBorder="1" applyAlignment="1" applyProtection="1">
      <alignment vertical="center"/>
      <protection locked="0"/>
    </xf>
    <xf numFmtId="0" fontId="20" fillId="5" borderId="76" xfId="0" applyFont="1" applyFill="1" applyBorder="1" applyAlignment="1" applyProtection="1">
      <alignment vertical="center"/>
      <protection locked="0"/>
    </xf>
    <xf numFmtId="0" fontId="20" fillId="5" borderId="62" xfId="0" applyFont="1" applyFill="1" applyBorder="1" applyAlignment="1" applyProtection="1">
      <alignment vertical="center"/>
      <protection locked="0"/>
    </xf>
    <xf numFmtId="0" fontId="20" fillId="5" borderId="74" xfId="0" applyFont="1" applyFill="1" applyBorder="1" applyAlignment="1" applyProtection="1">
      <alignment vertical="center"/>
      <protection locked="0"/>
    </xf>
    <xf numFmtId="0" fontId="10" fillId="0" borderId="7" xfId="0" applyFont="1" applyBorder="1" applyAlignment="1" applyProtection="1">
      <alignment horizontal="left" vertical="center" wrapText="1"/>
    </xf>
    <xf numFmtId="0" fontId="10" fillId="0" borderId="10" xfId="0" applyFont="1" applyBorder="1" applyAlignment="1" applyProtection="1">
      <alignment horizontal="left" vertical="center" wrapText="1"/>
    </xf>
    <xf numFmtId="0" fontId="10" fillId="0" borderId="35" xfId="0" applyFont="1" applyBorder="1" applyAlignment="1" applyProtection="1">
      <alignment horizontal="left" vertical="center" wrapText="1"/>
    </xf>
    <xf numFmtId="0" fontId="10" fillId="0" borderId="29" xfId="0" applyFont="1" applyBorder="1" applyAlignment="1" applyProtection="1">
      <alignment horizontal="left" vertical="center" wrapText="1"/>
    </xf>
    <xf numFmtId="0" fontId="9" fillId="0" borderId="113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center" vertical="center"/>
    </xf>
    <xf numFmtId="0" fontId="15" fillId="0" borderId="5" xfId="0" applyFont="1" applyBorder="1" applyAlignment="1" applyProtection="1">
      <alignment horizontal="center" vertical="center"/>
    </xf>
    <xf numFmtId="0" fontId="54" fillId="0" borderId="0" xfId="0" applyFont="1" applyFill="1" applyBorder="1" applyAlignment="1" applyProtection="1">
      <alignment horizontal="center" vertical="top" wrapText="1"/>
    </xf>
    <xf numFmtId="0" fontId="54" fillId="0" borderId="26" xfId="0" applyFont="1" applyFill="1" applyBorder="1" applyAlignment="1" applyProtection="1">
      <alignment horizontal="center" vertical="top" wrapText="1"/>
    </xf>
    <xf numFmtId="0" fontId="7" fillId="0" borderId="0" xfId="0" applyFont="1" applyFill="1" applyAlignment="1" applyProtection="1">
      <alignment horizontal="left" vertical="center"/>
    </xf>
    <xf numFmtId="0" fontId="16" fillId="0" borderId="0" xfId="0" applyFont="1" applyFill="1" applyAlignment="1" applyProtection="1">
      <alignment horizontal="left" vertical="center"/>
    </xf>
    <xf numFmtId="164" fontId="10" fillId="3" borderId="49" xfId="0" applyNumberFormat="1" applyFont="1" applyFill="1" applyBorder="1" applyAlignment="1" applyProtection="1">
      <alignment horizontal="center" vertical="center" wrapText="1"/>
    </xf>
    <xf numFmtId="164" fontId="10" fillId="3" borderId="50" xfId="0" applyNumberFormat="1" applyFont="1" applyFill="1" applyBorder="1" applyAlignment="1" applyProtection="1">
      <alignment horizontal="center" vertical="center" wrapText="1"/>
    </xf>
    <xf numFmtId="164" fontId="10" fillId="3" borderId="51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Alignment="1" applyProtection="1">
      <alignment horizontal="left" vertical="top" wrapText="1"/>
    </xf>
    <xf numFmtId="0" fontId="10" fillId="0" borderId="2" xfId="0" applyFont="1" applyBorder="1" applyAlignment="1" applyProtection="1">
      <alignment horizontal="left" vertical="center" wrapText="1"/>
    </xf>
    <xf numFmtId="0" fontId="10" fillId="0" borderId="0" xfId="0" applyFont="1" applyBorder="1" applyAlignment="1" applyProtection="1">
      <alignment horizontal="left" vertical="center" wrapText="1"/>
    </xf>
    <xf numFmtId="164" fontId="10" fillId="3" borderId="109" xfId="0" applyNumberFormat="1" applyFont="1" applyFill="1" applyBorder="1" applyAlignment="1" applyProtection="1">
      <alignment horizontal="center" vertical="center" wrapText="1"/>
    </xf>
    <xf numFmtId="164" fontId="10" fillId="3" borderId="95" xfId="0" applyNumberFormat="1" applyFont="1" applyFill="1" applyBorder="1" applyAlignment="1" applyProtection="1">
      <alignment horizontal="center" vertical="center" wrapText="1"/>
    </xf>
    <xf numFmtId="0" fontId="20" fillId="0" borderId="19" xfId="0" applyFont="1" applyBorder="1" applyAlignment="1" applyProtection="1">
      <alignment horizontal="right" vertical="center" wrapText="1"/>
    </xf>
    <xf numFmtId="0" fontId="10" fillId="0" borderId="13" xfId="0" applyFont="1" applyBorder="1" applyAlignment="1" applyProtection="1">
      <alignment horizontal="right" vertical="center" wrapText="1"/>
    </xf>
    <xf numFmtId="0" fontId="7" fillId="0" borderId="0" xfId="0" applyFont="1" applyFill="1" applyAlignment="1" applyProtection="1">
      <alignment horizontal="left" vertical="top" wrapText="1"/>
    </xf>
    <xf numFmtId="0" fontId="16" fillId="0" borderId="0" xfId="0" applyFont="1" applyFill="1" applyAlignment="1" applyProtection="1">
      <alignment horizontal="left" vertical="top" wrapText="1"/>
    </xf>
    <xf numFmtId="0" fontId="30" fillId="0" borderId="96" xfId="0" applyFont="1" applyBorder="1" applyAlignment="1" applyProtection="1">
      <alignment horizontal="center" vertical="top" wrapText="1"/>
    </xf>
    <xf numFmtId="0" fontId="30" fillId="0" borderId="6" xfId="0" applyFont="1" applyBorder="1" applyAlignment="1" applyProtection="1">
      <alignment horizontal="center" vertical="top"/>
    </xf>
    <xf numFmtId="0" fontId="30" fillId="0" borderId="39" xfId="0" applyFont="1" applyBorder="1" applyAlignment="1" applyProtection="1">
      <alignment horizontal="center" vertical="top"/>
    </xf>
    <xf numFmtId="0" fontId="30" fillId="0" borderId="0" xfId="0" applyFont="1" applyBorder="1" applyAlignment="1" applyProtection="1">
      <alignment horizontal="center" vertical="top"/>
    </xf>
    <xf numFmtId="0" fontId="30" fillId="0" borderId="37" xfId="0" applyFont="1" applyBorder="1" applyAlignment="1" applyProtection="1">
      <alignment horizontal="center" vertical="top"/>
    </xf>
    <xf numFmtId="0" fontId="30" fillId="0" borderId="34" xfId="0" applyFont="1" applyBorder="1" applyAlignment="1" applyProtection="1">
      <alignment horizontal="center" vertical="top"/>
    </xf>
    <xf numFmtId="0" fontId="47" fillId="0" borderId="4" xfId="0" applyFont="1" applyBorder="1" applyAlignment="1" applyProtection="1">
      <alignment horizontal="left" vertical="center"/>
    </xf>
    <xf numFmtId="0" fontId="20" fillId="0" borderId="28" xfId="0" applyFont="1" applyBorder="1" applyAlignment="1" applyProtection="1">
      <alignment horizontal="right" vertical="center" wrapText="1"/>
    </xf>
    <xf numFmtId="0" fontId="20" fillId="0" borderId="29" xfId="0" applyFont="1" applyBorder="1" applyAlignment="1" applyProtection="1">
      <alignment horizontal="right" vertical="center" wrapText="1"/>
    </xf>
    <xf numFmtId="0" fontId="16" fillId="0" borderId="0" xfId="0" applyFont="1" applyFill="1" applyBorder="1" applyAlignment="1" applyProtection="1">
      <alignment horizontal="left" vertical="top" wrapText="1"/>
    </xf>
    <xf numFmtId="0" fontId="2" fillId="0" borderId="26" xfId="0" applyFont="1" applyBorder="1" applyAlignment="1" applyProtection="1">
      <alignment horizontal="left" vertical="center" wrapText="1"/>
    </xf>
    <xf numFmtId="0" fontId="20" fillId="0" borderId="44" xfId="0" applyFont="1" applyFill="1" applyBorder="1" applyAlignment="1" applyProtection="1">
      <alignment horizontal="right" vertical="center" wrapText="1"/>
    </xf>
    <xf numFmtId="0" fontId="20" fillId="0" borderId="34" xfId="0" applyFont="1" applyFill="1" applyBorder="1" applyAlignment="1" applyProtection="1">
      <alignment horizontal="right" vertical="center" wrapText="1"/>
    </xf>
    <xf numFmtId="0" fontId="12" fillId="0" borderId="1" xfId="0" applyFont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5" fillId="0" borderId="3" xfId="0" applyFont="1" applyBorder="1" applyAlignment="1" applyProtection="1">
      <alignment horizontal="center" vertical="center" wrapText="1"/>
    </xf>
    <xf numFmtId="0" fontId="15" fillId="0" borderId="4" xfId="0" applyFont="1" applyBorder="1" applyAlignment="1" applyProtection="1">
      <alignment horizontal="center" vertical="center" wrapText="1"/>
    </xf>
    <xf numFmtId="0" fontId="11" fillId="4" borderId="69" xfId="0" applyFont="1" applyFill="1" applyBorder="1" applyAlignment="1" applyProtection="1">
      <alignment horizontal="center" vertical="top"/>
    </xf>
    <xf numFmtId="0" fontId="11" fillId="4" borderId="70" xfId="0" applyFont="1" applyFill="1" applyBorder="1" applyAlignment="1" applyProtection="1">
      <alignment horizontal="center" vertical="top"/>
    </xf>
    <xf numFmtId="0" fontId="11" fillId="4" borderId="71" xfId="0" applyFont="1" applyFill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center" wrapText="1"/>
    </xf>
    <xf numFmtId="0" fontId="35" fillId="0" borderId="0" xfId="0" applyFont="1" applyFill="1" applyAlignment="1" applyProtection="1">
      <alignment horizontal="left" vertical="center"/>
    </xf>
    <xf numFmtId="0" fontId="32" fillId="0" borderId="3" xfId="0" applyFont="1" applyBorder="1" applyAlignment="1" applyProtection="1">
      <alignment horizontal="right" vertical="center"/>
    </xf>
    <xf numFmtId="0" fontId="32" fillId="0" borderId="5" xfId="0" applyFont="1" applyBorder="1" applyAlignment="1" applyProtection="1">
      <alignment horizontal="right" vertical="center"/>
    </xf>
    <xf numFmtId="0" fontId="28" fillId="0" borderId="0" xfId="0" applyFont="1" applyBorder="1" applyAlignment="1" applyProtection="1">
      <alignment horizontal="center" vertical="center"/>
    </xf>
    <xf numFmtId="0" fontId="20" fillId="0" borderId="65" xfId="0" applyFont="1" applyFill="1" applyBorder="1" applyAlignment="1" applyProtection="1">
      <alignment horizontal="center" vertical="center"/>
    </xf>
    <xf numFmtId="0" fontId="20" fillId="0" borderId="63" xfId="0" applyFont="1" applyFill="1" applyBorder="1" applyAlignment="1" applyProtection="1">
      <alignment horizontal="center" vertical="center"/>
    </xf>
    <xf numFmtId="0" fontId="20" fillId="0" borderId="66" xfId="0" applyFont="1" applyFill="1" applyBorder="1" applyAlignment="1" applyProtection="1">
      <alignment horizontal="center" vertical="center"/>
    </xf>
    <xf numFmtId="0" fontId="25" fillId="0" borderId="67" xfId="0" applyFont="1" applyBorder="1" applyAlignment="1" applyProtection="1">
      <alignment horizontal="center" vertical="top" wrapText="1"/>
    </xf>
    <xf numFmtId="0" fontId="0" fillId="0" borderId="0" xfId="0" applyBorder="1" applyAlignment="1">
      <alignment vertical="top"/>
    </xf>
    <xf numFmtId="0" fontId="0" fillId="0" borderId="68" xfId="0" applyBorder="1" applyAlignment="1">
      <alignment vertical="top"/>
    </xf>
    <xf numFmtId="165" fontId="44" fillId="3" borderId="3" xfId="0" applyNumberFormat="1" applyFont="1" applyFill="1" applyBorder="1" applyAlignment="1" applyProtection="1">
      <alignment horizontal="center" vertical="center"/>
    </xf>
    <xf numFmtId="165" fontId="44" fillId="3" borderId="5" xfId="0" applyNumberFormat="1" applyFont="1" applyFill="1" applyBorder="1" applyAlignment="1" applyProtection="1">
      <alignment horizontal="center" vertical="center"/>
    </xf>
    <xf numFmtId="0" fontId="20" fillId="0" borderId="28" xfId="0" applyFont="1" applyBorder="1" applyAlignment="1" applyProtection="1">
      <alignment horizontal="right" vertical="center"/>
    </xf>
    <xf numFmtId="0" fontId="20" fillId="0" borderId="29" xfId="0" applyFont="1" applyBorder="1" applyAlignment="1" applyProtection="1">
      <alignment horizontal="right" vertical="center"/>
    </xf>
    <xf numFmtId="0" fontId="33" fillId="0" borderId="61" xfId="0" applyFont="1" applyBorder="1" applyAlignment="1" applyProtection="1">
      <alignment horizontal="center" vertical="center" wrapText="1"/>
    </xf>
    <xf numFmtId="0" fontId="20" fillId="0" borderId="44" xfId="0" applyFont="1" applyBorder="1" applyAlignment="1" applyProtection="1">
      <alignment horizontal="right" vertical="center" wrapText="1"/>
    </xf>
    <xf numFmtId="0" fontId="20" fillId="0" borderId="34" xfId="0" applyFont="1" applyBorder="1" applyAlignment="1" applyProtection="1">
      <alignment horizontal="right" vertical="center" wrapText="1"/>
    </xf>
    <xf numFmtId="0" fontId="23" fillId="0" borderId="25" xfId="0" applyFont="1" applyBorder="1" applyAlignment="1" applyProtection="1">
      <alignment horizontal="right" vertical="center"/>
    </xf>
    <xf numFmtId="0" fontId="0" fillId="0" borderId="26" xfId="0" applyBorder="1"/>
    <xf numFmtId="0" fontId="0" fillId="0" borderId="27" xfId="0" applyBorder="1"/>
    <xf numFmtId="0" fontId="2" fillId="0" borderId="34" xfId="0" applyFont="1" applyFill="1" applyBorder="1" applyAlignment="1" applyProtection="1">
      <alignment horizontal="left" vertical="center" wrapText="1"/>
    </xf>
    <xf numFmtId="164" fontId="10" fillId="3" borderId="42" xfId="0" applyNumberFormat="1" applyFont="1" applyFill="1" applyBorder="1" applyAlignment="1" applyProtection="1">
      <alignment horizontal="center" vertical="center"/>
    </xf>
    <xf numFmtId="164" fontId="10" fillId="3" borderId="40" xfId="0" applyNumberFormat="1" applyFont="1" applyFill="1" applyBorder="1" applyAlignment="1" applyProtection="1">
      <alignment horizontal="center" vertical="center"/>
    </xf>
    <xf numFmtId="164" fontId="10" fillId="3" borderId="41" xfId="0" applyNumberFormat="1" applyFont="1" applyFill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left" vertical="center"/>
    </xf>
    <xf numFmtId="0" fontId="10" fillId="0" borderId="36" xfId="0" applyFont="1" applyBorder="1" applyAlignment="1" applyProtection="1">
      <alignment horizontal="left" vertical="center"/>
    </xf>
    <xf numFmtId="0" fontId="20" fillId="5" borderId="75" xfId="0" applyFont="1" applyFill="1" applyBorder="1" applyAlignment="1" applyProtection="1">
      <alignment horizontal="left" vertical="center" wrapText="1"/>
      <protection locked="0"/>
    </xf>
    <xf numFmtId="0" fontId="20" fillId="5" borderId="110" xfId="0" applyFont="1" applyFill="1" applyBorder="1" applyAlignment="1" applyProtection="1">
      <alignment horizontal="left" vertical="center" wrapText="1"/>
      <protection locked="0"/>
    </xf>
    <xf numFmtId="0" fontId="20" fillId="0" borderId="9" xfId="0" applyFont="1" applyBorder="1" applyAlignment="1" applyProtection="1">
      <alignment horizontal="right" vertical="center" wrapText="1"/>
    </xf>
    <xf numFmtId="0" fontId="20" fillId="0" borderId="10" xfId="0" applyFont="1" applyBorder="1" applyAlignment="1" applyProtection="1">
      <alignment horizontal="right" vertical="center" wrapText="1"/>
    </xf>
    <xf numFmtId="0" fontId="47" fillId="0" borderId="13" xfId="0" applyFont="1" applyBorder="1" applyAlignment="1" applyProtection="1">
      <alignment horizontal="left" vertical="center"/>
    </xf>
    <xf numFmtId="0" fontId="10" fillId="0" borderId="89" xfId="0" applyFont="1" applyBorder="1" applyAlignment="1" applyProtection="1">
      <alignment horizontal="center" vertical="center" wrapText="1"/>
    </xf>
    <xf numFmtId="0" fontId="10" fillId="0" borderId="82" xfId="0" applyFont="1" applyBorder="1" applyAlignment="1" applyProtection="1">
      <alignment horizontal="center" vertical="center" wrapText="1"/>
    </xf>
    <xf numFmtId="0" fontId="10" fillId="0" borderId="92" xfId="0" applyFont="1" applyBorder="1" applyAlignment="1" applyProtection="1">
      <alignment horizontal="center" vertical="center" wrapText="1"/>
    </xf>
    <xf numFmtId="165" fontId="10" fillId="3" borderId="83" xfId="0" applyNumberFormat="1" applyFont="1" applyFill="1" applyBorder="1" applyAlignment="1" applyProtection="1">
      <alignment horizontal="center" vertical="center" wrapText="1"/>
    </xf>
    <xf numFmtId="165" fontId="10" fillId="3" borderId="85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25" xfId="0" applyFont="1" applyBorder="1" applyAlignment="1" applyProtection="1">
      <alignment horizontal="right" vertical="center"/>
    </xf>
    <xf numFmtId="0" fontId="2" fillId="0" borderId="26" xfId="0" applyFont="1" applyBorder="1" applyAlignment="1" applyProtection="1">
      <alignment horizontal="right" vertical="center"/>
    </xf>
    <xf numFmtId="0" fontId="30" fillId="0" borderId="93" xfId="0" applyFont="1" applyBorder="1" applyAlignment="1" applyProtection="1">
      <alignment horizontal="right" vertical="center"/>
    </xf>
    <xf numFmtId="0" fontId="30" fillId="0" borderId="94" xfId="0" applyFont="1" applyBorder="1" applyAlignment="1" applyProtection="1">
      <alignment horizontal="right" vertical="center"/>
    </xf>
    <xf numFmtId="0" fontId="23" fillId="0" borderId="3" xfId="0" applyFont="1" applyBorder="1" applyAlignment="1" applyProtection="1">
      <alignment horizontal="right" vertical="center" wrapText="1"/>
    </xf>
    <xf numFmtId="0" fontId="23" fillId="0" borderId="4" xfId="0" applyFont="1" applyBorder="1" applyAlignment="1" applyProtection="1">
      <alignment horizontal="right" vertical="center" wrapText="1"/>
    </xf>
    <xf numFmtId="0" fontId="23" fillId="0" borderId="27" xfId="0" applyFont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>
      <alignment horizontal="left" vertical="center"/>
    </xf>
    <xf numFmtId="0" fontId="20" fillId="0" borderId="9" xfId="0" applyFont="1" applyBorder="1" applyAlignment="1" applyProtection="1">
      <alignment horizontal="right" vertical="center"/>
    </xf>
    <xf numFmtId="0" fontId="20" fillId="0" borderId="10" xfId="0" applyFont="1" applyBorder="1" applyAlignment="1" applyProtection="1">
      <alignment horizontal="right" vertical="center"/>
    </xf>
    <xf numFmtId="0" fontId="37" fillId="0" borderId="6" xfId="0" applyFont="1" applyFill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left" vertical="center"/>
    </xf>
    <xf numFmtId="0" fontId="10" fillId="0" borderId="8" xfId="0" applyFont="1" applyBorder="1" applyAlignment="1" applyProtection="1">
      <alignment horizontal="left" vertical="center"/>
    </xf>
    <xf numFmtId="164" fontId="10" fillId="3" borderId="17" xfId="0" applyNumberFormat="1" applyFont="1" applyFill="1" applyBorder="1" applyAlignment="1" applyProtection="1">
      <alignment horizontal="center" vertical="center" wrapText="1"/>
    </xf>
    <xf numFmtId="164" fontId="10" fillId="3" borderId="18" xfId="0" applyNumberFormat="1" applyFont="1" applyFill="1" applyBorder="1" applyAlignment="1" applyProtection="1">
      <alignment horizontal="center" vertical="center" wrapText="1"/>
    </xf>
    <xf numFmtId="164" fontId="10" fillId="3" borderId="33" xfId="0" applyNumberFormat="1" applyFont="1" applyFill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right" vertical="center"/>
    </xf>
    <xf numFmtId="0" fontId="37" fillId="0" borderId="10" xfId="0" applyFont="1" applyBorder="1" applyAlignment="1" applyProtection="1">
      <alignment horizontal="left" vertical="center"/>
    </xf>
    <xf numFmtId="0" fontId="37" fillId="0" borderId="32" xfId="0" applyFont="1" applyBorder="1" applyAlignment="1" applyProtection="1">
      <alignment horizontal="left" vertical="center"/>
    </xf>
    <xf numFmtId="0" fontId="15" fillId="0" borderId="26" xfId="0" applyFont="1" applyBorder="1" applyAlignment="1" applyProtection="1">
      <alignment horizontal="left" vertical="center" wrapText="1"/>
    </xf>
    <xf numFmtId="0" fontId="15" fillId="0" borderId="26" xfId="0" applyFont="1" applyBorder="1" applyAlignment="1" applyProtection="1">
      <alignment horizontal="left" vertical="center"/>
    </xf>
    <xf numFmtId="0" fontId="15" fillId="0" borderId="3" xfId="0" applyFont="1" applyBorder="1" applyAlignment="1" applyProtection="1">
      <alignment horizontal="left" vertical="center" wrapText="1"/>
    </xf>
    <xf numFmtId="0" fontId="0" fillId="0" borderId="4" xfId="0" applyBorder="1" applyProtection="1"/>
    <xf numFmtId="0" fontId="0" fillId="0" borderId="26" xfId="0" applyBorder="1" applyProtection="1"/>
    <xf numFmtId="0" fontId="20" fillId="0" borderId="90" xfId="0" applyFont="1" applyBorder="1" applyAlignment="1" applyProtection="1">
      <alignment horizontal="right" vertical="center"/>
    </xf>
    <xf numFmtId="0" fontId="20" fillId="0" borderId="78" xfId="0" applyFont="1" applyBorder="1" applyAlignment="1" applyProtection="1">
      <alignment horizontal="right" vertical="center"/>
    </xf>
    <xf numFmtId="0" fontId="12" fillId="0" borderId="113" xfId="0" applyFont="1" applyFill="1" applyBorder="1" applyAlignment="1" applyProtection="1">
      <alignment horizontal="left" vertical="center"/>
    </xf>
    <xf numFmtId="0" fontId="2" fillId="0" borderId="4" xfId="0" applyFont="1" applyBorder="1" applyAlignment="1" applyProtection="1">
      <alignment horizontal="right" vertical="center"/>
    </xf>
    <xf numFmtId="0" fontId="42" fillId="0" borderId="0" xfId="0" applyFont="1" applyBorder="1" applyAlignment="1" applyProtection="1">
      <alignment horizontal="center" vertical="center" wrapText="1"/>
      <protection hidden="1"/>
    </xf>
    <xf numFmtId="0" fontId="61" fillId="0" borderId="35" xfId="0" applyFont="1" applyFill="1" applyBorder="1" applyAlignment="1" applyProtection="1">
      <alignment horizontal="center" vertical="center" wrapText="1"/>
    </xf>
    <xf numFmtId="0" fontId="62" fillId="0" borderId="105" xfId="0" applyFont="1" applyBorder="1"/>
    <xf numFmtId="0" fontId="62" fillId="0" borderId="37" xfId="0" applyFont="1" applyBorder="1"/>
    <xf numFmtId="0" fontId="62" fillId="0" borderId="77" xfId="0" applyFont="1" applyBorder="1"/>
    <xf numFmtId="0" fontId="20" fillId="5" borderId="100" xfId="0" applyFont="1" applyFill="1" applyBorder="1" applyAlignment="1" applyProtection="1">
      <alignment horizontal="left" vertical="center"/>
      <protection locked="0"/>
    </xf>
    <xf numFmtId="0" fontId="0" fillId="0" borderId="103" xfId="0" applyBorder="1" applyProtection="1">
      <protection locked="0"/>
    </xf>
    <xf numFmtId="0" fontId="0" fillId="0" borderId="106" xfId="0" applyBorder="1" applyProtection="1">
      <protection locked="0"/>
    </xf>
    <xf numFmtId="0" fontId="10" fillId="0" borderId="107" xfId="0" applyFont="1" applyBorder="1" applyAlignment="1" applyProtection="1">
      <alignment horizontal="left" vertical="center"/>
    </xf>
    <xf numFmtId="0" fontId="0" fillId="0" borderId="10" xfId="0" applyBorder="1" applyProtection="1"/>
    <xf numFmtId="0" fontId="0" fillId="0" borderId="32" xfId="0" applyBorder="1" applyProtection="1"/>
    <xf numFmtId="0" fontId="20" fillId="5" borderId="75" xfId="0" applyFont="1" applyFill="1" applyBorder="1" applyAlignment="1" applyProtection="1">
      <alignment horizontal="left" vertical="center"/>
      <protection locked="0"/>
    </xf>
    <xf numFmtId="0" fontId="0" fillId="0" borderId="87" xfId="0" applyBorder="1" applyProtection="1">
      <protection locked="0"/>
    </xf>
    <xf numFmtId="164" fontId="12" fillId="0" borderId="108" xfId="0" applyNumberFormat="1" applyFont="1" applyFill="1" applyBorder="1" applyAlignment="1" applyProtection="1">
      <alignment horizontal="left" vertical="center"/>
    </xf>
    <xf numFmtId="0" fontId="0" fillId="0" borderId="13" xfId="0" applyFont="1" applyBorder="1" applyProtection="1"/>
    <xf numFmtId="0" fontId="0" fillId="0" borderId="53" xfId="0" applyFont="1" applyBorder="1" applyProtection="1"/>
    <xf numFmtId="0" fontId="20" fillId="0" borderId="0" xfId="0" applyFont="1" applyFill="1" applyBorder="1" applyAlignment="1" applyProtection="1">
      <alignment horizontal="center" vertical="top" wrapText="1"/>
    </xf>
    <xf numFmtId="164" fontId="10" fillId="3" borderId="32" xfId="0" applyNumberFormat="1" applyFont="1" applyFill="1" applyBorder="1" applyAlignment="1" applyProtection="1">
      <alignment horizontal="center" vertical="center"/>
    </xf>
    <xf numFmtId="164" fontId="10" fillId="3" borderId="53" xfId="0" applyNumberFormat="1" applyFont="1" applyFill="1" applyBorder="1" applyAlignment="1" applyProtection="1">
      <alignment horizontal="center" vertical="center"/>
    </xf>
    <xf numFmtId="0" fontId="10" fillId="0" borderId="11" xfId="0" applyFont="1" applyFill="1" applyBorder="1" applyAlignment="1" applyProtection="1">
      <alignment vertical="center"/>
    </xf>
    <xf numFmtId="0" fontId="10" fillId="0" borderId="12" xfId="0" applyFont="1" applyFill="1" applyBorder="1" applyAlignment="1" applyProtection="1">
      <alignment vertical="center"/>
    </xf>
    <xf numFmtId="0" fontId="22" fillId="0" borderId="35" xfId="0" applyFont="1" applyFill="1" applyBorder="1" applyAlignment="1" applyProtection="1">
      <alignment horizontal="center" vertical="center" wrapText="1"/>
    </xf>
    <xf numFmtId="0" fontId="57" fillId="0" borderId="29" xfId="0" applyFont="1" applyBorder="1"/>
    <xf numFmtId="0" fontId="57" fillId="0" borderId="36" xfId="0" applyFont="1" applyBorder="1"/>
    <xf numFmtId="0" fontId="57" fillId="0" borderId="37" xfId="0" applyFont="1" applyBorder="1"/>
    <xf numFmtId="0" fontId="57" fillId="0" borderId="34" xfId="0" applyFont="1" applyBorder="1"/>
    <xf numFmtId="0" fontId="57" fillId="0" borderId="38" xfId="0" applyFont="1" applyBorder="1"/>
    <xf numFmtId="14" fontId="20" fillId="0" borderId="28" xfId="0" applyNumberFormat="1" applyFont="1" applyFill="1" applyBorder="1" applyAlignment="1" applyProtection="1">
      <alignment horizontal="center" vertical="center" wrapText="1"/>
    </xf>
    <xf numFmtId="14" fontId="20" fillId="0" borderId="29" xfId="0" applyNumberFormat="1" applyFont="1" applyFill="1" applyBorder="1" applyAlignment="1" applyProtection="1">
      <alignment horizontal="center" vertical="center" wrapText="1"/>
    </xf>
    <xf numFmtId="14" fontId="20" fillId="0" borderId="36" xfId="0" applyNumberFormat="1" applyFont="1" applyFill="1" applyBorder="1" applyAlignment="1" applyProtection="1">
      <alignment horizontal="center" vertical="center" wrapText="1"/>
    </xf>
    <xf numFmtId="14" fontId="20" fillId="0" borderId="44" xfId="0" applyNumberFormat="1" applyFont="1" applyFill="1" applyBorder="1" applyAlignment="1" applyProtection="1">
      <alignment horizontal="center" vertical="center" wrapText="1"/>
    </xf>
    <xf numFmtId="14" fontId="20" fillId="0" borderId="34" xfId="0" applyNumberFormat="1" applyFont="1" applyFill="1" applyBorder="1" applyAlignment="1" applyProtection="1">
      <alignment horizontal="center" vertical="center" wrapText="1"/>
    </xf>
    <xf numFmtId="14" fontId="20" fillId="0" borderId="38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</xf>
    <xf numFmtId="0" fontId="13" fillId="0" borderId="34" xfId="0" applyFont="1" applyBorder="1" applyAlignment="1" applyProtection="1">
      <alignment horizontal="center" vertical="center"/>
    </xf>
    <xf numFmtId="0" fontId="12" fillId="0" borderId="0" xfId="0" applyFont="1" applyAlignment="1" applyProtection="1">
      <alignment horizontal="right" wrapText="1"/>
    </xf>
    <xf numFmtId="0" fontId="12" fillId="0" borderId="34" xfId="0" applyFont="1" applyBorder="1" applyAlignment="1" applyProtection="1">
      <alignment horizontal="right" wrapText="1"/>
    </xf>
    <xf numFmtId="0" fontId="28" fillId="0" borderId="0" xfId="0" applyFont="1" applyFill="1" applyBorder="1" applyAlignment="1" applyProtection="1">
      <alignment horizontal="left" vertical="center"/>
    </xf>
    <xf numFmtId="0" fontId="9" fillId="0" borderId="0" xfId="0" applyFont="1" applyBorder="1" applyAlignment="1" applyProtection="1">
      <alignment horizontal="center" wrapText="1"/>
    </xf>
    <xf numFmtId="0" fontId="9" fillId="0" borderId="60" xfId="0" applyFont="1" applyBorder="1" applyAlignment="1" applyProtection="1">
      <alignment horizontal="center" wrapText="1"/>
    </xf>
    <xf numFmtId="165" fontId="10" fillId="3" borderId="40" xfId="0" applyNumberFormat="1" applyFont="1" applyFill="1" applyBorder="1" applyAlignment="1" applyProtection="1">
      <alignment horizontal="center" vertical="center" wrapText="1"/>
    </xf>
    <xf numFmtId="165" fontId="10" fillId="3" borderId="54" xfId="0" applyNumberFormat="1" applyFont="1" applyFill="1" applyBorder="1" applyAlignment="1" applyProtection="1">
      <alignment horizontal="center" vertical="center" wrapText="1"/>
    </xf>
    <xf numFmtId="0" fontId="30" fillId="0" borderId="13" xfId="0" applyFont="1" applyBorder="1" applyAlignment="1" applyProtection="1">
      <alignment horizontal="right" vertical="center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164" fontId="10" fillId="3" borderId="17" xfId="0" applyNumberFormat="1" applyFont="1" applyFill="1" applyBorder="1" applyAlignment="1" applyProtection="1">
      <alignment horizontal="center" vertical="center"/>
    </xf>
    <xf numFmtId="164" fontId="10" fillId="3" borderId="18" xfId="0" applyNumberFormat="1" applyFont="1" applyFill="1" applyBorder="1" applyAlignment="1" applyProtection="1">
      <alignment horizontal="center" vertical="center"/>
    </xf>
    <xf numFmtId="164" fontId="10" fillId="3" borderId="33" xfId="0" applyNumberFormat="1" applyFont="1" applyFill="1" applyBorder="1" applyAlignment="1" applyProtection="1">
      <alignment horizontal="center" vertical="center"/>
    </xf>
    <xf numFmtId="0" fontId="23" fillId="0" borderId="20" xfId="0" applyFont="1" applyBorder="1" applyAlignment="1" applyProtection="1">
      <alignment horizontal="right" vertical="center" wrapText="1"/>
    </xf>
    <xf numFmtId="0" fontId="23" fillId="0" borderId="43" xfId="0" applyFont="1" applyBorder="1" applyAlignment="1" applyProtection="1">
      <alignment horizontal="right" vertical="center" wrapText="1"/>
    </xf>
    <xf numFmtId="0" fontId="10" fillId="0" borderId="35" xfId="0" applyFont="1" applyFill="1" applyBorder="1" applyAlignment="1" applyProtection="1">
      <alignment horizontal="center" vertical="center" wrapText="1"/>
    </xf>
    <xf numFmtId="0" fontId="10" fillId="0" borderId="36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20" fillId="0" borderId="16" xfId="0" applyFont="1" applyBorder="1" applyAlignment="1" applyProtection="1">
      <alignment horizontal="right" vertical="center"/>
    </xf>
    <xf numFmtId="0" fontId="20" fillId="0" borderId="11" xfId="0" applyFont="1" applyBorder="1" applyAlignment="1" applyProtection="1">
      <alignment horizontal="left" vertical="center" wrapText="1"/>
    </xf>
    <xf numFmtId="0" fontId="20" fillId="0" borderId="20" xfId="0" applyFont="1" applyBorder="1" applyAlignment="1" applyProtection="1">
      <alignment horizontal="left" vertical="center" wrapText="1"/>
    </xf>
    <xf numFmtId="0" fontId="20" fillId="0" borderId="44" xfId="0" applyFont="1" applyBorder="1" applyAlignment="1" applyProtection="1">
      <alignment horizontal="left" vertical="center" wrapText="1"/>
    </xf>
    <xf numFmtId="0" fontId="10" fillId="0" borderId="15" xfId="0" applyFont="1" applyFill="1" applyBorder="1" applyAlignment="1" applyProtection="1">
      <alignment horizontal="left" vertical="center" wrapText="1"/>
    </xf>
    <xf numFmtId="0" fontId="10" fillId="0" borderId="16" xfId="0" applyFont="1" applyFill="1" applyBorder="1" applyAlignment="1" applyProtection="1">
      <alignment horizontal="left" vertical="center" wrapText="1"/>
    </xf>
    <xf numFmtId="0" fontId="10" fillId="0" borderId="98" xfId="0" applyFont="1" applyFill="1" applyBorder="1" applyAlignment="1" applyProtection="1">
      <alignment horizontal="left" vertical="center" wrapText="1"/>
    </xf>
    <xf numFmtId="0" fontId="10" fillId="0" borderId="21" xfId="0" applyFont="1" applyFill="1" applyBorder="1" applyAlignment="1" applyProtection="1">
      <alignment horizontal="left" vertical="center" wrapText="1"/>
    </xf>
    <xf numFmtId="0" fontId="10" fillId="0" borderId="1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20" fillId="0" borderId="99" xfId="0" applyFont="1" applyBorder="1" applyAlignment="1" applyProtection="1">
      <alignment vertical="center"/>
    </xf>
    <xf numFmtId="0" fontId="20" fillId="0" borderId="16" xfId="0" applyFont="1" applyBorder="1" applyAlignment="1" applyProtection="1">
      <alignment vertical="center"/>
    </xf>
    <xf numFmtId="0" fontId="20" fillId="0" borderId="5" xfId="0" applyFont="1" applyBorder="1" applyAlignment="1" applyProtection="1">
      <alignment vertical="center"/>
    </xf>
    <xf numFmtId="0" fontId="20" fillId="0" borderId="1" xfId="0" applyFont="1" applyBorder="1" applyAlignment="1" applyProtection="1">
      <alignment vertical="center"/>
    </xf>
    <xf numFmtId="0" fontId="20" fillId="0" borderId="102" xfId="0" applyFont="1" applyBorder="1" applyAlignment="1" applyProtection="1">
      <alignment vertical="center"/>
    </xf>
    <xf numFmtId="0" fontId="9" fillId="0" borderId="60" xfId="0" applyFont="1" applyBorder="1" applyAlignment="1" applyProtection="1">
      <alignment horizontal="center" vertical="center" wrapText="1"/>
    </xf>
    <xf numFmtId="0" fontId="20" fillId="5" borderId="100" xfId="0" applyFont="1" applyFill="1" applyBorder="1" applyAlignment="1" applyProtection="1">
      <alignment horizontal="left" vertical="center" wrapText="1"/>
      <protection locked="0"/>
    </xf>
    <xf numFmtId="0" fontId="20" fillId="5" borderId="103" xfId="0" applyFont="1" applyFill="1" applyBorder="1" applyAlignment="1" applyProtection="1">
      <alignment horizontal="left" vertical="center" wrapText="1"/>
      <protection locked="0"/>
    </xf>
    <xf numFmtId="0" fontId="20" fillId="5" borderId="104" xfId="0" applyFont="1" applyFill="1" applyBorder="1" applyAlignment="1" applyProtection="1">
      <alignment horizontal="left" vertical="center" wrapText="1"/>
      <protection locked="0"/>
    </xf>
    <xf numFmtId="166" fontId="20" fillId="5" borderId="86" xfId="0" applyNumberFormat="1" applyFont="1" applyFill="1" applyBorder="1" applyAlignment="1" applyProtection="1">
      <alignment horizontal="center" vertical="center" wrapText="1"/>
      <protection locked="0"/>
    </xf>
    <xf numFmtId="166" fontId="20" fillId="5" borderId="88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9" xfId="0" applyFont="1" applyBorder="1" applyAlignment="1" applyProtection="1">
      <alignment horizontal="center" vertical="top" wrapText="1"/>
    </xf>
    <xf numFmtId="0" fontId="18" fillId="0" borderId="0" xfId="0" applyFont="1" applyBorder="1" applyAlignment="1" applyProtection="1">
      <alignment horizontal="center" vertical="top" wrapText="1"/>
    </xf>
    <xf numFmtId="0" fontId="18" fillId="0" borderId="29" xfId="0" applyFont="1" applyBorder="1" applyAlignment="1" applyProtection="1">
      <alignment horizontal="left" vertical="top" wrapText="1"/>
    </xf>
    <xf numFmtId="0" fontId="18" fillId="0" borderId="0" xfId="0" applyFont="1" applyBorder="1" applyAlignment="1" applyProtection="1">
      <alignment horizontal="left" vertical="top" wrapText="1"/>
    </xf>
    <xf numFmtId="0" fontId="2" fillId="0" borderId="9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26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CC00FF"/>
      <color rgb="FF0000FF"/>
      <color rgb="FFFFFFCC"/>
      <color rgb="FFFFFFFF"/>
      <color rgb="FF00FF00"/>
      <color rgb="FFF3F7ED"/>
      <color rgb="FFCCFFCC"/>
      <color rgb="FF99FFCC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751650</xdr:colOff>
      <xdr:row>1</xdr:row>
      <xdr:rowOff>190044</xdr:rowOff>
    </xdr:from>
    <xdr:to>
      <xdr:col>2</xdr:col>
      <xdr:colOff>1128768</xdr:colOff>
      <xdr:row>2</xdr:row>
      <xdr:rowOff>6588</xdr:rowOff>
    </xdr:to>
    <xdr:pic>
      <xdr:nvPicPr>
        <xdr:cNvPr id="2" name="Image 1" descr="C:\Users\AIT HAKIM\Dropbox\logo U BEJAIA sur un fond claire (taille moyenne).png"/>
        <xdr:cNvPicPr/>
      </xdr:nvPicPr>
      <xdr:blipFill>
        <a:blip xmlns:r="http://schemas.openxmlformats.org/officeDocument/2006/relationships" r:embed="rId1"/>
        <a:srcRect l="6708" t="16483" r="5914" b="14096"/>
        <a:stretch>
          <a:fillRect/>
        </a:stretch>
      </xdr:blipFill>
      <xdr:spPr bwMode="auto">
        <a:xfrm>
          <a:off x="886121" y="302103"/>
          <a:ext cx="1296000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1092329</xdr:colOff>
      <xdr:row>1</xdr:row>
      <xdr:rowOff>172668</xdr:rowOff>
    </xdr:from>
    <xdr:to>
      <xdr:col>9</xdr:col>
      <xdr:colOff>823404</xdr:colOff>
      <xdr:row>1</xdr:row>
      <xdr:rowOff>676668</xdr:rowOff>
    </xdr:to>
    <xdr:pic>
      <xdr:nvPicPr>
        <xdr:cNvPr id="5" name="Image 4" descr="C:\Users\AIT HAKIM\Dropbox\logo U BEJAIA sur un fond claire (taille moyenne).png"/>
        <xdr:cNvPicPr/>
      </xdr:nvPicPr>
      <xdr:blipFill>
        <a:blip xmlns:r="http://schemas.openxmlformats.org/officeDocument/2006/relationships" r:embed="rId1"/>
        <a:srcRect l="6708" t="16483" r="5914" b="14096"/>
        <a:stretch>
          <a:fillRect/>
        </a:stretch>
      </xdr:blipFill>
      <xdr:spPr bwMode="auto">
        <a:xfrm>
          <a:off x="7378829" y="284727"/>
          <a:ext cx="1299899" cy="504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0</xdr:colOff>
      <xdr:row>2</xdr:row>
      <xdr:rowOff>238125</xdr:rowOff>
    </xdr:from>
    <xdr:to>
      <xdr:col>14</xdr:col>
      <xdr:colOff>847726</xdr:colOff>
      <xdr:row>13</xdr:row>
      <xdr:rowOff>220197</xdr:rowOff>
    </xdr:to>
    <xdr:sp macro="" textlink="">
      <xdr:nvSpPr>
        <xdr:cNvPr id="9" name="Rectangle à coins arrondis 8"/>
        <xdr:cNvSpPr/>
      </xdr:nvSpPr>
      <xdr:spPr>
        <a:xfrm>
          <a:off x="9467850" y="1038225"/>
          <a:ext cx="1866901" cy="2820522"/>
        </a:xfrm>
        <a:prstGeom prst="wedgeRoundRectCallout">
          <a:avLst>
            <a:gd name="adj1" fmla="val -81244"/>
            <a:gd name="adj2" fmla="val -26671"/>
            <a:gd name="adj3" fmla="val 16667"/>
          </a:avLst>
        </a:prstGeom>
        <a:solidFill>
          <a:srgbClr val="FFFF99"/>
        </a:solidFill>
        <a:ln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lIns="0" tIns="0" rIns="0" bIns="0" rtlCol="0" anchor="ctr"/>
        <a:lstStyle/>
        <a:p>
          <a:pPr algn="ctr"/>
          <a:r>
            <a:rPr lang="fr-FR" sz="1400" b="1" u="dbl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Important (à lire)</a:t>
          </a:r>
        </a:p>
        <a:p>
          <a:pPr algn="ctr"/>
          <a:r>
            <a:rPr lang="fr-FR" sz="1100" b="1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Les champs à renseigner sont grisés et encadrés en rouge, les autres sont verrouillés. </a:t>
          </a:r>
        </a:p>
        <a:p>
          <a:pPr algn="ctr"/>
          <a:endParaRPr lang="fr-FR" sz="1100">
            <a:solidFill>
              <a:srgbClr val="FF0000"/>
            </a:solidFill>
            <a:latin typeface="Tahoma" pitchFamily="34" charset="0"/>
            <a:ea typeface="Tahoma" pitchFamily="34" charset="0"/>
            <a:cs typeface="Tahoma" pitchFamily="34" charset="0"/>
          </a:endParaRPr>
        </a:p>
        <a:p>
          <a:pPr algn="ctr"/>
          <a:r>
            <a:rPr lang="fr-FR" sz="1100" b="1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Merci</a:t>
          </a:r>
          <a:r>
            <a:rPr lang="fr-FR" sz="1100">
              <a:solidFill>
                <a:srgbClr val="FF0000"/>
              </a:solidFill>
              <a:latin typeface="Tahoma" pitchFamily="34" charset="0"/>
              <a:ea typeface="Tahoma" pitchFamily="34" charset="0"/>
              <a:cs typeface="Tahoma" pitchFamily="34" charset="0"/>
            </a:rPr>
            <a:t> de ne pas déverrouiller ces derniers et de ne pas modifier la structure du fichier, et ce même si une partie du texte saisi n’apparait pas sur l’écran et/ou lors de l’impression.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U156"/>
  <sheetViews>
    <sheetView tabSelected="1" workbookViewId="0">
      <selection activeCell="C6" sqref="C6:J6"/>
    </sheetView>
  </sheetViews>
  <sheetFormatPr baseColWidth="10" defaultRowHeight="14.25" x14ac:dyDescent="0.25"/>
  <cols>
    <col min="1" max="1" width="2" style="3" customWidth="1"/>
    <col min="2" max="2" width="13.7109375" style="4" customWidth="1"/>
    <col min="3" max="3" width="19.85546875" style="4" customWidth="1"/>
    <col min="4" max="4" width="11.85546875" style="4" customWidth="1"/>
    <col min="5" max="5" width="8.7109375" style="4" customWidth="1"/>
    <col min="6" max="6" width="13.28515625" style="4" customWidth="1"/>
    <col min="7" max="7" width="14.28515625" style="4" customWidth="1"/>
    <col min="8" max="8" width="11.7109375" style="4" customWidth="1"/>
    <col min="9" max="9" width="23.5703125" style="4" customWidth="1"/>
    <col min="10" max="10" width="14.85546875" style="32" customWidth="1"/>
    <col min="11" max="11" width="8.85546875" style="13" customWidth="1"/>
    <col min="12" max="12" width="0.85546875" style="51" customWidth="1"/>
    <col min="13" max="13" width="0.140625" style="12" hidden="1" customWidth="1"/>
    <col min="14" max="14" width="14.42578125" style="49" customWidth="1"/>
    <col min="15" max="15" width="13.5703125" style="4" customWidth="1"/>
    <col min="16" max="16" width="0" style="4" hidden="1" customWidth="1"/>
    <col min="17" max="17" width="18.85546875" style="155" hidden="1" customWidth="1"/>
    <col min="18" max="18" width="28.42578125" style="155" hidden="1" customWidth="1"/>
    <col min="19" max="19" width="24.42578125" style="155" hidden="1" customWidth="1"/>
    <col min="20" max="20" width="19.5703125" style="155" hidden="1" customWidth="1"/>
    <col min="21" max="21" width="32" style="155" hidden="1" customWidth="1"/>
    <col min="22" max="22" width="24.140625" style="155" hidden="1" customWidth="1"/>
    <col min="23" max="23" width="26.42578125" style="155" hidden="1" customWidth="1"/>
    <col min="24" max="24" width="22.28515625" style="155" hidden="1" customWidth="1"/>
    <col min="25" max="25" width="34" style="155" hidden="1" customWidth="1"/>
    <col min="26" max="26" width="26" style="155" hidden="1" customWidth="1"/>
    <col min="27" max="27" width="11.42578125" style="5" hidden="1" customWidth="1"/>
    <col min="28" max="28" width="0" style="4" hidden="1" customWidth="1"/>
    <col min="29" max="29" width="15.140625" style="4" hidden="1" customWidth="1"/>
    <col min="30" max="30" width="21.85546875" style="4" hidden="1" customWidth="1"/>
    <col min="31" max="31" width="30.7109375" style="4" customWidth="1"/>
    <col min="32" max="43" width="4.7109375" style="4" customWidth="1"/>
    <col min="44" max="16384" width="11.42578125" style="4"/>
  </cols>
  <sheetData>
    <row r="1" spans="1:37" ht="9" customHeight="1" x14ac:dyDescent="0.25"/>
    <row r="2" spans="1:37" ht="54" customHeight="1" x14ac:dyDescent="0.25">
      <c r="B2" s="274" t="s">
        <v>25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"/>
      <c r="N2" s="76"/>
      <c r="Q2" s="155" t="s">
        <v>151</v>
      </c>
    </row>
    <row r="3" spans="1:37" s="3" customFormat="1" ht="36.75" customHeight="1" x14ac:dyDescent="0.25">
      <c r="B3" s="275" t="s">
        <v>206</v>
      </c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6"/>
      <c r="N3" s="196"/>
      <c r="O3" s="196"/>
      <c r="Q3" s="406" t="s">
        <v>63</v>
      </c>
      <c r="R3" s="156"/>
      <c r="S3" s="156"/>
      <c r="T3" s="156"/>
      <c r="U3" s="156"/>
      <c r="V3" s="156"/>
      <c r="W3" s="156"/>
      <c r="X3" s="156"/>
      <c r="Y3" s="156"/>
      <c r="Z3" s="156"/>
      <c r="AA3" s="21"/>
    </row>
    <row r="4" spans="1:37" s="3" customFormat="1" ht="18" x14ac:dyDescent="0.25">
      <c r="B4" s="422" t="str">
        <f>IF(C6="Faculté de Médecine","Grille d'évaluation réservée aux Enseignant-chercheurs Hospitalo-universitaires et aux Résidents en Médecine","Grille d'évaluation réservée aux Enseignant-chercheurs et aux Doctorants non-salariés")</f>
        <v>Grille d'évaluation réservée aux Enseignant-chercheurs et aux Doctorants non-salariés</v>
      </c>
      <c r="C4" s="422"/>
      <c r="D4" s="422"/>
      <c r="E4" s="422"/>
      <c r="F4" s="422"/>
      <c r="G4" s="422"/>
      <c r="H4" s="422"/>
      <c r="I4" s="422"/>
      <c r="J4" s="422"/>
      <c r="K4" s="422"/>
      <c r="L4" s="422"/>
      <c r="M4" s="6"/>
      <c r="N4" s="196"/>
      <c r="O4" s="196"/>
      <c r="Q4" s="406"/>
      <c r="R4" s="156"/>
      <c r="S4" s="156"/>
      <c r="T4" s="156"/>
      <c r="U4" s="156"/>
      <c r="V4" s="156"/>
      <c r="W4" s="156"/>
      <c r="X4" s="156"/>
      <c r="Y4" s="156"/>
      <c r="Z4" s="156"/>
      <c r="AA4" s="21"/>
    </row>
    <row r="5" spans="1:37" s="3" customFormat="1" ht="15" x14ac:dyDescent="0.25">
      <c r="B5" s="276" t="s">
        <v>150</v>
      </c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7"/>
      <c r="N5" s="196"/>
      <c r="O5" s="196"/>
      <c r="Q5" s="406"/>
      <c r="R5" s="156"/>
      <c r="S5" s="156"/>
      <c r="T5" s="156"/>
      <c r="U5" s="157"/>
      <c r="V5" s="157"/>
      <c r="W5" s="157"/>
      <c r="X5" s="157"/>
      <c r="Y5" s="157"/>
      <c r="Z5" s="157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</row>
    <row r="6" spans="1:37" ht="24.75" customHeight="1" x14ac:dyDescent="0.25">
      <c r="C6" s="278" t="s">
        <v>70</v>
      </c>
      <c r="D6" s="278"/>
      <c r="E6" s="278"/>
      <c r="F6" s="278"/>
      <c r="G6" s="278"/>
      <c r="H6" s="278"/>
      <c r="I6" s="278"/>
      <c r="J6" s="278"/>
      <c r="K6" s="80"/>
      <c r="L6" s="68"/>
      <c r="M6" s="80"/>
      <c r="N6" s="196"/>
      <c r="O6" s="196"/>
      <c r="Q6" s="406"/>
      <c r="U6" s="158"/>
      <c r="V6" s="158"/>
      <c r="W6" s="158"/>
      <c r="X6" s="158"/>
      <c r="Y6" s="158"/>
      <c r="Z6" s="15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3" customHeight="1" x14ac:dyDescent="0.25">
      <c r="K7" s="4"/>
      <c r="L7" s="67"/>
      <c r="M7" s="4"/>
      <c r="N7" s="196"/>
      <c r="O7" s="196"/>
      <c r="U7" s="158"/>
      <c r="V7" s="158"/>
      <c r="W7" s="158"/>
      <c r="X7" s="158"/>
      <c r="Y7" s="158"/>
      <c r="Z7" s="15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s="10" customFormat="1" ht="20.25" customHeight="1" thickBot="1" x14ac:dyDescent="0.3">
      <c r="A8" s="439" t="s">
        <v>101</v>
      </c>
      <c r="B8" s="439"/>
      <c r="C8" s="439"/>
      <c r="D8" s="203"/>
      <c r="E8" s="203"/>
      <c r="F8" s="440" t="str">
        <f>IF(RIGHT(G15,31)="NON concerné(e) par la mobilité"," ! Désolé vous n'êtes pas concerné par la mobilité à l'étranger"," ")</f>
        <v xml:space="preserve"> </v>
      </c>
      <c r="G8" s="440"/>
      <c r="H8" s="440"/>
      <c r="I8" s="440"/>
      <c r="J8" s="440"/>
      <c r="K8" s="11"/>
      <c r="L8" s="51"/>
      <c r="M8" s="38"/>
      <c r="N8" s="196"/>
      <c r="O8" s="196"/>
      <c r="Q8" s="159"/>
      <c r="R8" s="159"/>
      <c r="S8" s="159"/>
      <c r="T8" s="159"/>
      <c r="U8" s="158"/>
      <c r="V8" s="158"/>
      <c r="W8" s="158"/>
      <c r="X8" s="158"/>
      <c r="Y8" s="158"/>
      <c r="Z8" s="15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4.95" customHeight="1" x14ac:dyDescent="0.25">
      <c r="B9" s="283" t="s">
        <v>0</v>
      </c>
      <c r="C9" s="284"/>
      <c r="D9" s="285" t="s">
        <v>210</v>
      </c>
      <c r="E9" s="285"/>
      <c r="F9" s="285"/>
      <c r="G9" s="285"/>
      <c r="H9" s="285"/>
      <c r="I9" s="285"/>
      <c r="J9" s="286"/>
      <c r="M9" s="38"/>
      <c r="N9" s="196"/>
      <c r="O9" s="196"/>
      <c r="Q9" s="160" t="s">
        <v>4</v>
      </c>
      <c r="R9" s="161" t="s">
        <v>70</v>
      </c>
      <c r="S9" s="162" t="s">
        <v>7</v>
      </c>
      <c r="T9" s="162" t="s">
        <v>6</v>
      </c>
      <c r="U9" s="162" t="s">
        <v>8</v>
      </c>
      <c r="V9" s="163" t="s">
        <v>10</v>
      </c>
      <c r="W9" s="162" t="s">
        <v>9</v>
      </c>
      <c r="X9" s="164" t="s">
        <v>152</v>
      </c>
      <c r="Y9" s="164" t="s">
        <v>11</v>
      </c>
      <c r="Z9" s="164" t="s">
        <v>12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4.95" customHeight="1" x14ac:dyDescent="0.25">
      <c r="B10" s="287" t="s">
        <v>113</v>
      </c>
      <c r="C10" s="288"/>
      <c r="D10" s="291" t="s">
        <v>116</v>
      </c>
      <c r="E10" s="291"/>
      <c r="F10" s="291"/>
      <c r="G10" s="291"/>
      <c r="H10" s="291"/>
      <c r="I10" s="291"/>
      <c r="J10" s="292"/>
      <c r="M10" s="38"/>
      <c r="N10" s="196"/>
      <c r="O10" s="196"/>
      <c r="Q10" s="165" t="s">
        <v>115</v>
      </c>
      <c r="R10" s="161" t="s">
        <v>116</v>
      </c>
      <c r="S10" s="166" t="s">
        <v>13</v>
      </c>
      <c r="T10" s="161" t="s">
        <v>117</v>
      </c>
      <c r="U10" s="161" t="s">
        <v>118</v>
      </c>
      <c r="V10" s="161" t="s">
        <v>169</v>
      </c>
      <c r="W10" s="161" t="s">
        <v>171</v>
      </c>
      <c r="X10" s="161" t="s">
        <v>172</v>
      </c>
      <c r="Y10" s="167" t="s">
        <v>114</v>
      </c>
      <c r="Z10" s="198" t="s">
        <v>149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4.95" customHeight="1" x14ac:dyDescent="0.2">
      <c r="B11" s="287" t="s">
        <v>5</v>
      </c>
      <c r="C11" s="288"/>
      <c r="D11" s="291" t="s">
        <v>21</v>
      </c>
      <c r="E11" s="291"/>
      <c r="F11" s="291"/>
      <c r="G11" s="291"/>
      <c r="H11" s="291"/>
      <c r="I11" s="291"/>
      <c r="J11" s="292"/>
      <c r="K11" s="14"/>
      <c r="M11" s="38"/>
      <c r="N11" s="196"/>
      <c r="O11" s="196"/>
      <c r="Q11" s="165" t="s">
        <v>16</v>
      </c>
      <c r="R11" s="161" t="s">
        <v>69</v>
      </c>
      <c r="S11" s="161" t="s">
        <v>56</v>
      </c>
      <c r="T11" s="161" t="s">
        <v>57</v>
      </c>
      <c r="U11" s="161" t="s">
        <v>58</v>
      </c>
      <c r="V11" s="161" t="s">
        <v>39</v>
      </c>
      <c r="W11" s="169"/>
      <c r="X11" s="168"/>
      <c r="Y11" s="168"/>
      <c r="Z11" s="16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4.95" customHeight="1" thickBot="1" x14ac:dyDescent="0.25">
      <c r="B12" s="425" t="s">
        <v>14</v>
      </c>
      <c r="C12" s="426"/>
      <c r="D12" s="289" t="s">
        <v>21</v>
      </c>
      <c r="E12" s="289"/>
      <c r="F12" s="289"/>
      <c r="G12" s="289"/>
      <c r="H12" s="289"/>
      <c r="I12" s="289"/>
      <c r="J12" s="290"/>
      <c r="K12" s="14"/>
      <c r="M12" s="38"/>
      <c r="N12" s="196"/>
      <c r="O12" s="196"/>
      <c r="Q12" s="165" t="s">
        <v>1</v>
      </c>
      <c r="R12" s="170" t="s">
        <v>26</v>
      </c>
      <c r="S12" s="170" t="s">
        <v>2</v>
      </c>
      <c r="T12" s="171" t="s">
        <v>3</v>
      </c>
      <c r="U12" s="172"/>
      <c r="V12" s="173"/>
      <c r="W12" s="169"/>
      <c r="X12" s="168"/>
      <c r="Y12" s="168"/>
      <c r="Z12" s="16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5.25" customHeight="1" thickBot="1" x14ac:dyDescent="0.3"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M13" s="38"/>
      <c r="N13" s="190"/>
      <c r="O13" s="190"/>
      <c r="Q13" s="4"/>
      <c r="R13" s="4"/>
      <c r="S13" s="4"/>
      <c r="T13" s="4"/>
      <c r="U13" s="4"/>
      <c r="V13" s="4"/>
      <c r="W13" s="4"/>
      <c r="X13" s="4"/>
      <c r="Y13" s="4"/>
      <c r="Z13" s="4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2.5" customHeight="1" x14ac:dyDescent="0.25">
      <c r="B14" s="407" t="s">
        <v>175</v>
      </c>
      <c r="C14" s="408"/>
      <c r="D14" s="411" t="s">
        <v>153</v>
      </c>
      <c r="E14" s="412"/>
      <c r="F14" s="413"/>
      <c r="G14" s="414" t="str">
        <f>IF(C6="Faculté de Médecine","  ",IF(D14="3ème Cycle (LMD)","Nombre d’inscriptions administratives autorisées : 05",IF(D14="En Sciences (Classique)","Nombre d’inscriptions administratives autorisées : 06","  ")))</f>
        <v xml:space="preserve">  </v>
      </c>
      <c r="H14" s="415"/>
      <c r="I14" s="415"/>
      <c r="J14" s="416"/>
      <c r="K14" s="14"/>
      <c r="M14" s="38"/>
      <c r="N14" s="190"/>
      <c r="O14" s="190"/>
      <c r="Q14" s="192" t="s">
        <v>129</v>
      </c>
      <c r="R14" s="193" t="s">
        <v>153</v>
      </c>
      <c r="S14" s="202" t="s">
        <v>130</v>
      </c>
      <c r="T14" s="195" t="s">
        <v>131</v>
      </c>
      <c r="U14" s="198" t="s">
        <v>170</v>
      </c>
      <c r="V14" s="173"/>
      <c r="W14" s="169"/>
      <c r="X14" s="168"/>
      <c r="Y14" s="168"/>
      <c r="Z14" s="16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1" customHeight="1" thickBot="1" x14ac:dyDescent="0.3">
      <c r="B15" s="409"/>
      <c r="C15" s="410"/>
      <c r="D15" s="417" t="s">
        <v>133</v>
      </c>
      <c r="E15" s="418"/>
      <c r="F15" s="418"/>
      <c r="G15" s="419" t="str">
        <f>IF(C6="Faculté de Médecine",IF(D15="Année de la 1ère inscription","  ", 2024-K15&amp;" inscriptions"),IF(D15="Année de la 1ère inscription","  ",IF(D14="3ème Cycle (LMD)",IF(2024-K15&gt;5,2024-K15&amp;" inscriptions"&amp;" : NON concerné(e) par la mobilité",2024-K15&amp;" inscriptions"),IF(D14="En Sciences (Classique)",IF(2024-K15&gt;6,2024-K15&amp;" inscriptions"&amp;" : NON concerné(e) par la mobilité",2024-K15&amp;" inscriptions"),"  "))))</f>
        <v xml:space="preserve">  </v>
      </c>
      <c r="H15" s="420"/>
      <c r="I15" s="420"/>
      <c r="J15" s="421"/>
      <c r="K15" s="206" t="str">
        <f>LEFT(D15,4)</f>
        <v>Anné</v>
      </c>
      <c r="M15" s="38"/>
      <c r="N15" s="190"/>
      <c r="O15" s="190"/>
      <c r="Q15" s="194" t="s">
        <v>132</v>
      </c>
      <c r="R15" s="193" t="s">
        <v>133</v>
      </c>
      <c r="S15" s="205" t="s">
        <v>180</v>
      </c>
      <c r="T15" s="205" t="s">
        <v>181</v>
      </c>
      <c r="U15" s="205" t="s">
        <v>182</v>
      </c>
      <c r="V15" s="205" t="s">
        <v>183</v>
      </c>
      <c r="W15" s="205" t="s">
        <v>184</v>
      </c>
      <c r="X15" s="205" t="s">
        <v>185</v>
      </c>
      <c r="Y15" s="205" t="s">
        <v>186</v>
      </c>
      <c r="Z15" s="205" t="s">
        <v>187</v>
      </c>
      <c r="AA15" s="205" t="s">
        <v>188</v>
      </c>
      <c r="AB15" s="205" t="s">
        <v>189</v>
      </c>
      <c r="AC15" s="205" t="s">
        <v>190</v>
      </c>
      <c r="AD15" s="8"/>
      <c r="AE15" s="8"/>
      <c r="AF15" s="8"/>
      <c r="AG15" s="8"/>
      <c r="AH15" s="8"/>
      <c r="AI15" s="8"/>
      <c r="AJ15" s="8"/>
      <c r="AK15" s="8"/>
    </row>
    <row r="16" spans="1:37" s="36" customFormat="1" ht="24.95" customHeight="1" thickBot="1" x14ac:dyDescent="0.25">
      <c r="A16" s="39"/>
      <c r="B16" s="267" t="s">
        <v>90</v>
      </c>
      <c r="C16" s="267"/>
      <c r="D16" s="267"/>
      <c r="E16" s="267"/>
      <c r="F16" s="267"/>
      <c r="G16" s="267"/>
      <c r="H16" s="267"/>
      <c r="I16" s="267"/>
      <c r="J16" s="266"/>
      <c r="K16" s="111"/>
      <c r="L16" s="51"/>
      <c r="M16" s="34"/>
      <c r="Q16" s="174"/>
      <c r="R16" s="174"/>
      <c r="S16" s="174"/>
      <c r="T16" s="174"/>
      <c r="U16" s="175"/>
      <c r="V16" s="175"/>
      <c r="W16" s="175"/>
      <c r="X16" s="175"/>
      <c r="Y16" s="175"/>
      <c r="Z16" s="175"/>
      <c r="AA16" s="37"/>
      <c r="AB16" s="37"/>
      <c r="AC16" s="37"/>
      <c r="AD16" s="8"/>
      <c r="AE16" s="8"/>
      <c r="AF16" s="37"/>
      <c r="AG16" s="37"/>
      <c r="AH16" s="37"/>
      <c r="AI16" s="37"/>
      <c r="AJ16" s="37"/>
      <c r="AK16" s="37"/>
    </row>
    <row r="17" spans="1:37" s="16" customFormat="1" ht="24.95" customHeight="1" x14ac:dyDescent="0.25">
      <c r="A17" s="70"/>
      <c r="B17" s="293" t="s">
        <v>16</v>
      </c>
      <c r="C17" s="294"/>
      <c r="D17" s="477" t="s">
        <v>69</v>
      </c>
      <c r="E17" s="478"/>
      <c r="F17" s="478"/>
      <c r="G17" s="478"/>
      <c r="H17" s="478"/>
      <c r="I17" s="479"/>
      <c r="J17" s="441" t="s">
        <v>64</v>
      </c>
      <c r="K17" s="441"/>
      <c r="L17" s="51"/>
      <c r="M17" s="38"/>
      <c r="N17" s="444" t="s">
        <v>176</v>
      </c>
      <c r="O17" s="444"/>
      <c r="Q17" s="176"/>
      <c r="R17" s="176"/>
      <c r="S17" s="176"/>
      <c r="T17" s="176"/>
      <c r="U17" s="158"/>
      <c r="V17" s="158"/>
      <c r="W17" s="158"/>
      <c r="X17" s="158"/>
      <c r="Y17" s="158"/>
      <c r="Z17" s="15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s="16" customFormat="1" ht="20.25" customHeight="1" thickBot="1" x14ac:dyDescent="0.3">
      <c r="A18" s="57"/>
      <c r="B18" s="279" t="s">
        <v>18</v>
      </c>
      <c r="C18" s="280"/>
      <c r="D18" s="281"/>
      <c r="E18" s="282"/>
      <c r="F18" s="282"/>
      <c r="G18" s="129" t="s">
        <v>17</v>
      </c>
      <c r="H18" s="480"/>
      <c r="I18" s="481"/>
      <c r="J18" s="441"/>
      <c r="K18" s="441"/>
      <c r="L18" s="51"/>
      <c r="M18" s="38"/>
      <c r="N18" s="444"/>
      <c r="O18" s="444"/>
      <c r="Q18" s="176"/>
      <c r="R18" s="176"/>
      <c r="S18" s="176"/>
      <c r="T18" s="176"/>
      <c r="U18" s="158"/>
      <c r="V18" s="158"/>
      <c r="W18" s="158"/>
      <c r="X18" s="158"/>
      <c r="Y18" s="158"/>
      <c r="Z18" s="15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s="16" customFormat="1" ht="3.75" customHeight="1" x14ac:dyDescent="0.25">
      <c r="A19" s="81"/>
      <c r="B19" s="82"/>
      <c r="C19" s="82"/>
      <c r="D19" s="82"/>
      <c r="E19" s="482" t="s">
        <v>20</v>
      </c>
      <c r="F19" s="482"/>
      <c r="G19" s="82"/>
      <c r="H19" s="484" t="s">
        <v>20</v>
      </c>
      <c r="I19" s="484"/>
      <c r="J19" s="441"/>
      <c r="K19" s="441"/>
      <c r="L19" s="51"/>
      <c r="M19" s="38"/>
      <c r="N19" s="444"/>
      <c r="O19" s="444"/>
      <c r="Q19" s="176"/>
      <c r="R19" s="176"/>
      <c r="S19" s="176"/>
      <c r="T19" s="176"/>
      <c r="U19" s="158"/>
      <c r="V19" s="158"/>
      <c r="W19" s="158"/>
      <c r="X19" s="158"/>
      <c r="Y19" s="158"/>
      <c r="Z19" s="15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s="16" customFormat="1" ht="17.25" customHeight="1" x14ac:dyDescent="0.25">
      <c r="A20" s="439" t="s">
        <v>103</v>
      </c>
      <c r="B20" s="439"/>
      <c r="C20" s="439"/>
      <c r="D20" s="439"/>
      <c r="E20" s="483"/>
      <c r="F20" s="483"/>
      <c r="G20" s="15"/>
      <c r="H20" s="485"/>
      <c r="I20" s="485"/>
      <c r="J20" s="441"/>
      <c r="K20" s="441"/>
      <c r="L20" s="51"/>
      <c r="M20" s="38"/>
      <c r="N20" s="444"/>
      <c r="O20" s="444"/>
      <c r="Q20" s="176"/>
      <c r="R20" s="176"/>
      <c r="S20" s="176"/>
      <c r="T20" s="176"/>
      <c r="U20" s="158"/>
      <c r="V20" s="158"/>
      <c r="W20" s="158"/>
      <c r="X20" s="158"/>
      <c r="Y20" s="158"/>
      <c r="Z20" s="15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18.75" customHeight="1" thickBot="1" x14ac:dyDescent="0.3">
      <c r="A21" s="246" t="s">
        <v>119</v>
      </c>
      <c r="B21" s="247"/>
      <c r="C21" s="247"/>
      <c r="D21" s="247"/>
      <c r="E21" s="247"/>
      <c r="F21" s="247"/>
      <c r="G21" s="247"/>
      <c r="H21" s="247"/>
      <c r="I21" s="247"/>
      <c r="J21" s="442"/>
      <c r="K21" s="442"/>
      <c r="M21" s="38"/>
      <c r="N21" s="445"/>
      <c r="O21" s="445"/>
      <c r="P21" s="16"/>
      <c r="U21" s="158"/>
      <c r="V21" s="158"/>
      <c r="W21" s="158"/>
      <c r="X21" s="158"/>
      <c r="Y21" s="158"/>
      <c r="Z21" s="15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s="17" customFormat="1" ht="16.5" customHeight="1" x14ac:dyDescent="0.25">
      <c r="A22" s="9"/>
      <c r="B22" s="427" t="s">
        <v>193</v>
      </c>
      <c r="C22" s="428"/>
      <c r="D22" s="428"/>
      <c r="E22" s="428"/>
      <c r="F22" s="429"/>
      <c r="G22" s="433" t="str">
        <f>IF(D10="Veuillez sélectionner votre grade/statut"," ",D10)</f>
        <v xml:space="preserve"> </v>
      </c>
      <c r="H22" s="434"/>
      <c r="I22" s="434"/>
      <c r="J22" s="435"/>
      <c r="K22" s="423">
        <f>IF(D10="Veuillez sélectionner votre grade/statut",0,IF(G22="Professeur",7,IF(G22="Maître de Conférences classe A (MCA)",5,IF(G22="Maître de Conférences classe B (MCB)",3,IF(G22="Doctorant non-salarié",1,IF(G22="Résident en Médecine",1,2))))))</f>
        <v>0</v>
      </c>
      <c r="L22" s="443"/>
      <c r="M22" s="40"/>
      <c r="N22" s="95"/>
      <c r="O22" s="102"/>
      <c r="Q22" s="177"/>
      <c r="R22" s="177"/>
      <c r="S22" s="177"/>
      <c r="T22" s="177"/>
      <c r="U22" s="158"/>
      <c r="V22" s="158"/>
      <c r="W22" s="158"/>
      <c r="X22" s="158"/>
      <c r="Y22" s="158"/>
      <c r="Z22" s="15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0.25" customHeight="1" thickBot="1" x14ac:dyDescent="0.3">
      <c r="B23" s="430"/>
      <c r="C23" s="431"/>
      <c r="D23" s="431"/>
      <c r="E23" s="431"/>
      <c r="F23" s="432"/>
      <c r="G23" s="436"/>
      <c r="H23" s="437"/>
      <c r="I23" s="437"/>
      <c r="J23" s="438"/>
      <c r="K23" s="424"/>
      <c r="L23" s="443"/>
      <c r="M23" s="41"/>
      <c r="N23" s="94"/>
      <c r="O23" s="77"/>
      <c r="U23" s="158"/>
      <c r="V23" s="158"/>
      <c r="W23" s="158"/>
      <c r="X23" s="158"/>
      <c r="Y23" s="158"/>
      <c r="Z23" s="15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2.5" customHeight="1" thickBot="1" x14ac:dyDescent="0.3">
      <c r="A24" s="246" t="s">
        <v>194</v>
      </c>
      <c r="B24" s="247"/>
      <c r="C24" s="247"/>
      <c r="D24" s="247"/>
      <c r="E24" s="247"/>
      <c r="F24" s="247"/>
      <c r="G24" s="247"/>
      <c r="H24" s="247"/>
      <c r="I24" s="247"/>
      <c r="J24" s="247"/>
      <c r="K24" s="73"/>
      <c r="L24" s="74"/>
      <c r="M24" s="74"/>
      <c r="N24" s="94"/>
      <c r="O24" s="77"/>
      <c r="P24" s="74"/>
      <c r="R24" s="178"/>
      <c r="S24" s="178"/>
      <c r="T24" s="178"/>
      <c r="U24" s="158"/>
      <c r="V24" s="158"/>
      <c r="W24" s="158"/>
      <c r="X24" s="158"/>
      <c r="Y24" s="158"/>
      <c r="Z24" s="15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s="17" customFormat="1" ht="27.75" customHeight="1" x14ac:dyDescent="0.25">
      <c r="A25" s="9"/>
      <c r="B25" s="457" t="s">
        <v>195</v>
      </c>
      <c r="C25" s="458"/>
      <c r="D25" s="461" t="s">
        <v>134</v>
      </c>
      <c r="E25" s="461"/>
      <c r="F25" s="461"/>
      <c r="G25" s="384"/>
      <c r="H25" s="131">
        <v>3</v>
      </c>
      <c r="I25" s="108" t="s">
        <v>135</v>
      </c>
      <c r="J25" s="101"/>
      <c r="K25" s="452">
        <f>I26</f>
        <v>0</v>
      </c>
      <c r="L25" s="443"/>
      <c r="M25" s="40"/>
      <c r="N25" s="94"/>
      <c r="O25" s="77"/>
      <c r="Q25" s="179" t="s">
        <v>30</v>
      </c>
      <c r="R25" s="177"/>
      <c r="S25" s="177"/>
      <c r="T25" s="177"/>
      <c r="U25" s="158"/>
      <c r="V25" s="158"/>
      <c r="W25" s="158"/>
      <c r="X25" s="158"/>
      <c r="Y25" s="158"/>
      <c r="Z25" s="15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4.95" customHeight="1" thickBot="1" x14ac:dyDescent="0.3">
      <c r="B26" s="459"/>
      <c r="C26" s="460"/>
      <c r="D26" s="455" t="s">
        <v>102</v>
      </c>
      <c r="E26" s="455"/>
      <c r="F26" s="455"/>
      <c r="G26" s="455"/>
      <c r="H26" s="456"/>
      <c r="I26" s="99">
        <f>3-H25</f>
        <v>0</v>
      </c>
      <c r="J26" s="100"/>
      <c r="K26" s="454"/>
      <c r="L26" s="443"/>
      <c r="M26" s="41"/>
      <c r="N26" s="94"/>
      <c r="O26" s="77"/>
      <c r="R26" s="177"/>
      <c r="S26" s="177"/>
      <c r="T26" s="177"/>
      <c r="U26" s="158"/>
      <c r="V26" s="158"/>
      <c r="W26" s="158"/>
      <c r="X26" s="158"/>
      <c r="Y26" s="158"/>
      <c r="Z26" s="15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0.25" customHeight="1" thickBot="1" x14ac:dyDescent="0.3">
      <c r="A27" s="246" t="s">
        <v>196</v>
      </c>
      <c r="B27" s="246"/>
      <c r="C27" s="246"/>
      <c r="D27" s="246"/>
      <c r="E27" s="246"/>
      <c r="F27" s="246"/>
      <c r="G27" s="246"/>
      <c r="H27" s="246"/>
      <c r="I27" s="246"/>
      <c r="J27" s="246"/>
      <c r="K27" s="69"/>
      <c r="M27" s="38"/>
      <c r="N27" s="94"/>
      <c r="O27" s="77"/>
      <c r="P27" s="16"/>
      <c r="R27" s="177"/>
      <c r="S27" s="177"/>
      <c r="T27" s="177"/>
      <c r="U27" s="158"/>
      <c r="V27" s="158"/>
      <c r="W27" s="158"/>
      <c r="X27" s="158"/>
      <c r="Y27" s="158"/>
      <c r="Z27" s="15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s="17" customFormat="1" ht="30.75" customHeight="1" x14ac:dyDescent="0.25">
      <c r="A28" s="9"/>
      <c r="C28" s="465" t="s">
        <v>136</v>
      </c>
      <c r="D28" s="466"/>
      <c r="E28" s="466"/>
      <c r="F28" s="466"/>
      <c r="G28" s="467"/>
      <c r="H28" s="150">
        <v>0</v>
      </c>
      <c r="I28" s="471" t="s">
        <v>137</v>
      </c>
      <c r="J28" s="472"/>
      <c r="K28" s="452">
        <f>IF(I31="Oui",(H28+H29+H30)*10+10,(H28+H29+H30)*10)</f>
        <v>0</v>
      </c>
      <c r="L28" s="443"/>
      <c r="M28" s="40"/>
      <c r="N28" s="94"/>
      <c r="O28" s="77"/>
      <c r="Q28" s="177"/>
      <c r="R28" s="177"/>
      <c r="S28" s="177"/>
      <c r="T28" s="177"/>
      <c r="U28" s="158"/>
      <c r="V28" s="158"/>
      <c r="W28" s="158"/>
      <c r="X28" s="158"/>
      <c r="Y28" s="158"/>
      <c r="Z28" s="15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s="17" customFormat="1" ht="21.75" customHeight="1" x14ac:dyDescent="0.25">
      <c r="A29" s="9"/>
      <c r="C29" s="468" t="s">
        <v>120</v>
      </c>
      <c r="D29" s="469"/>
      <c r="E29" s="469"/>
      <c r="F29" s="469"/>
      <c r="G29" s="470"/>
      <c r="H29" s="109">
        <v>0</v>
      </c>
      <c r="I29" s="473" t="s">
        <v>44</v>
      </c>
      <c r="J29" s="474"/>
      <c r="K29" s="453"/>
      <c r="L29" s="443"/>
      <c r="M29" s="92"/>
      <c r="N29" s="94"/>
      <c r="O29" s="77"/>
      <c r="Q29" s="177"/>
      <c r="R29" s="177"/>
      <c r="S29" s="177"/>
      <c r="T29" s="177"/>
      <c r="U29" s="158"/>
      <c r="V29" s="158"/>
      <c r="W29" s="158"/>
      <c r="X29" s="158"/>
      <c r="Y29" s="158"/>
      <c r="Z29" s="15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s="17" customFormat="1" ht="24.75" customHeight="1" thickBot="1" x14ac:dyDescent="0.3">
      <c r="A30" s="9"/>
      <c r="C30" s="468" t="s">
        <v>121</v>
      </c>
      <c r="D30" s="469"/>
      <c r="E30" s="469"/>
      <c r="F30" s="469"/>
      <c r="G30" s="470"/>
      <c r="H30" s="109">
        <v>0</v>
      </c>
      <c r="I30" s="475" t="s">
        <v>44</v>
      </c>
      <c r="J30" s="474"/>
      <c r="K30" s="453"/>
      <c r="L30" s="443"/>
      <c r="M30" s="92"/>
      <c r="N30" s="94"/>
      <c r="O30" s="77"/>
      <c r="Q30" s="177"/>
      <c r="R30" s="177"/>
      <c r="S30" s="177"/>
      <c r="T30" s="177"/>
      <c r="U30" s="158"/>
      <c r="V30" s="158"/>
      <c r="W30" s="158"/>
      <c r="X30" s="158"/>
      <c r="Y30" s="158"/>
      <c r="Z30" s="15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s="17" customFormat="1" ht="33" customHeight="1" thickBot="1" x14ac:dyDescent="0.3">
      <c r="A31" s="9"/>
      <c r="C31" s="462" t="s">
        <v>122</v>
      </c>
      <c r="D31" s="463"/>
      <c r="E31" s="463"/>
      <c r="F31" s="463"/>
      <c r="G31" s="463"/>
      <c r="H31" s="464"/>
      <c r="I31" s="151" t="s">
        <v>26</v>
      </c>
      <c r="J31" s="152"/>
      <c r="K31" s="454"/>
      <c r="L31" s="149"/>
      <c r="M31" s="40"/>
      <c r="N31" s="96"/>
      <c r="O31" s="103"/>
      <c r="Q31" s="179"/>
      <c r="R31" s="155"/>
      <c r="S31" s="155"/>
      <c r="T31" s="177"/>
      <c r="U31" s="158"/>
      <c r="V31" s="158"/>
      <c r="W31" s="158"/>
      <c r="X31" s="158"/>
      <c r="Y31" s="158"/>
      <c r="Z31" s="15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s="17" customFormat="1" ht="9.75" customHeight="1" x14ac:dyDescent="0.25">
      <c r="A32" s="9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180"/>
      <c r="R32" s="180"/>
      <c r="S32" s="155"/>
      <c r="T32" s="177"/>
      <c r="U32" s="158"/>
      <c r="V32" s="158"/>
      <c r="W32" s="158"/>
      <c r="X32" s="158"/>
      <c r="Y32" s="158"/>
      <c r="Z32" s="15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47" s="11" customFormat="1" ht="21.75" customHeight="1" x14ac:dyDescent="0.2">
      <c r="A33" s="439" t="s">
        <v>197</v>
      </c>
      <c r="B33" s="439"/>
      <c r="C33" s="439"/>
      <c r="D33" s="439"/>
      <c r="E33" s="439"/>
      <c r="F33" s="439"/>
      <c r="G33" s="439"/>
      <c r="H33" s="439"/>
      <c r="I33" s="439"/>
      <c r="J33" s="50"/>
      <c r="L33" s="51"/>
      <c r="M33" s="38"/>
      <c r="N33" s="24"/>
      <c r="O33" s="104"/>
      <c r="P33" s="24"/>
      <c r="Q33" s="181"/>
      <c r="R33" s="181"/>
      <c r="S33" s="181"/>
      <c r="T33" s="181"/>
      <c r="U33" s="181"/>
      <c r="V33" s="181"/>
      <c r="W33" s="181"/>
      <c r="X33" s="181"/>
      <c r="Y33" s="181"/>
      <c r="Z33" s="181"/>
      <c r="AF33" s="4"/>
    </row>
    <row r="34" spans="1:47" s="11" customFormat="1" ht="31.5" customHeight="1" x14ac:dyDescent="0.25">
      <c r="A34" s="57"/>
      <c r="B34" s="254" t="s">
        <v>108</v>
      </c>
      <c r="C34" s="254"/>
      <c r="D34" s="254"/>
      <c r="E34" s="254"/>
      <c r="F34" s="254"/>
      <c r="G34" s="254"/>
      <c r="H34" s="254"/>
      <c r="I34" s="254"/>
      <c r="J34" s="254"/>
      <c r="K34" s="254"/>
      <c r="L34" s="51"/>
      <c r="M34" s="38"/>
      <c r="N34" s="444" t="s">
        <v>178</v>
      </c>
      <c r="O34" s="444"/>
      <c r="Q34" s="181"/>
      <c r="R34" s="181"/>
      <c r="S34" s="181"/>
      <c r="T34" s="181"/>
      <c r="U34" s="181"/>
      <c r="V34" s="181"/>
      <c r="W34" s="181"/>
      <c r="X34" s="181"/>
      <c r="Y34" s="181"/>
      <c r="Z34" s="181"/>
      <c r="AF34" s="4"/>
    </row>
    <row r="35" spans="1:47" s="11" customFormat="1" ht="18.75" customHeight="1" thickBot="1" x14ac:dyDescent="0.3">
      <c r="A35" s="57"/>
      <c r="B35" s="267" t="s">
        <v>174</v>
      </c>
      <c r="C35" s="267"/>
      <c r="D35" s="267"/>
      <c r="E35" s="273" t="str">
        <f>IF(D10="Professeur"," ",IF(D10="Maître de Conférences classe A (MCA)"," ",IF(D10="Maître de Conférences classe B (MCB)"," ","(Le Candidat doit être 1er auteur)")))</f>
        <v>(Le Candidat doit être 1er auteur)</v>
      </c>
      <c r="F35" s="273"/>
      <c r="G35" s="273"/>
      <c r="H35" s="273"/>
      <c r="I35" s="33"/>
      <c r="J35" s="33"/>
      <c r="K35" s="33"/>
      <c r="L35" s="51"/>
      <c r="M35" s="38"/>
      <c r="N35" s="445"/>
      <c r="O35" s="445"/>
      <c r="Q35" s="181"/>
      <c r="R35" s="181"/>
      <c r="S35" s="181"/>
      <c r="T35" s="181"/>
      <c r="U35" s="181"/>
      <c r="V35" s="181"/>
      <c r="W35" s="181"/>
      <c r="X35" s="181"/>
      <c r="Y35" s="181"/>
      <c r="Z35" s="181"/>
      <c r="AF35" s="4"/>
    </row>
    <row r="36" spans="1:47" s="11" customFormat="1" ht="21.75" customHeight="1" x14ac:dyDescent="0.25">
      <c r="A36" s="57"/>
      <c r="B36" s="449" t="s">
        <v>71</v>
      </c>
      <c r="C36" s="384" t="s">
        <v>28</v>
      </c>
      <c r="D36" s="385"/>
      <c r="E36" s="385"/>
      <c r="F36" s="131">
        <v>0</v>
      </c>
      <c r="G36" s="63" t="s">
        <v>44</v>
      </c>
      <c r="H36" s="62"/>
      <c r="I36" s="395" t="str">
        <f>IF(F36=H38+H39+H40+H41+H42," "," ! : Vérifiez la répartition des publications.")</f>
        <v xml:space="preserve"> </v>
      </c>
      <c r="J36" s="395"/>
      <c r="K36" s="396"/>
      <c r="L36" s="51"/>
      <c r="M36" s="38"/>
      <c r="N36" s="95"/>
      <c r="O36" s="102"/>
      <c r="Q36" s="181"/>
      <c r="R36" s="181"/>
      <c r="S36" s="181"/>
      <c r="T36" s="181"/>
      <c r="U36" s="181"/>
      <c r="V36" s="181"/>
      <c r="W36" s="181"/>
      <c r="X36" s="181"/>
      <c r="Y36" s="181"/>
      <c r="Z36" s="181"/>
      <c r="AF36" s="4"/>
    </row>
    <row r="37" spans="1:47" s="11" customFormat="1" ht="19.5" customHeight="1" x14ac:dyDescent="0.25">
      <c r="A37" s="57"/>
      <c r="B37" s="450"/>
      <c r="C37" s="397" t="s">
        <v>55</v>
      </c>
      <c r="D37" s="398"/>
      <c r="E37" s="398"/>
      <c r="F37" s="398"/>
      <c r="G37" s="398"/>
      <c r="H37" s="113" t="s">
        <v>23</v>
      </c>
      <c r="I37" s="60" t="s">
        <v>29</v>
      </c>
      <c r="J37" s="61"/>
      <c r="K37" s="446">
        <f>IF(J43="Oui",IF(F36=H38+H39+H40+H41+H42,SUM(I38:I42),0),0)</f>
        <v>0</v>
      </c>
      <c r="L37" s="51"/>
      <c r="M37" s="38"/>
      <c r="N37" s="94"/>
      <c r="O37" s="77"/>
      <c r="Q37" s="179" t="s">
        <v>27</v>
      </c>
      <c r="R37" s="181"/>
      <c r="S37" s="181"/>
      <c r="T37" s="181"/>
      <c r="U37" s="181"/>
      <c r="V37" s="182"/>
      <c r="W37" s="183"/>
      <c r="X37" s="183"/>
      <c r="Y37" s="172"/>
      <c r="Z37" s="183"/>
      <c r="AA37" s="30"/>
      <c r="AB37" s="19"/>
      <c r="AC37" s="2"/>
      <c r="AD37" s="2"/>
      <c r="AE37" s="19"/>
      <c r="AF37" s="2"/>
      <c r="AG37" s="2"/>
      <c r="AH37" s="19"/>
      <c r="AI37" s="2"/>
      <c r="AJ37" s="2"/>
      <c r="AK37" s="19"/>
      <c r="AL37" s="2"/>
      <c r="AM37" s="2"/>
      <c r="AN37" s="19"/>
      <c r="AO37" s="2"/>
      <c r="AP37" s="2"/>
      <c r="AQ37" s="19"/>
      <c r="AR37" s="24"/>
      <c r="AS37" s="24"/>
      <c r="AT37" s="24"/>
      <c r="AU37" s="24"/>
    </row>
    <row r="38" spans="1:47" ht="21.95" customHeight="1" x14ac:dyDescent="0.25">
      <c r="B38" s="450"/>
      <c r="C38" s="394" t="s">
        <v>74</v>
      </c>
      <c r="D38" s="405"/>
      <c r="E38" s="405"/>
      <c r="F38" s="405"/>
      <c r="G38" s="405"/>
      <c r="H38" s="114">
        <v>0</v>
      </c>
      <c r="I38" s="112">
        <f>H38*15*1</f>
        <v>0</v>
      </c>
      <c r="J38" s="20"/>
      <c r="K38" s="446"/>
      <c r="M38" s="38"/>
      <c r="N38" s="78"/>
      <c r="O38" s="78"/>
      <c r="V38" s="184"/>
      <c r="W38" s="184"/>
      <c r="X38" s="184"/>
      <c r="Y38" s="184"/>
      <c r="Z38" s="184"/>
      <c r="AA38" s="31"/>
    </row>
    <row r="39" spans="1:47" ht="21.95" customHeight="1" x14ac:dyDescent="0.25">
      <c r="B39" s="450"/>
      <c r="C39" s="392" t="s">
        <v>75</v>
      </c>
      <c r="D39" s="393"/>
      <c r="E39" s="393"/>
      <c r="F39" s="393"/>
      <c r="G39" s="394"/>
      <c r="H39" s="114">
        <v>0</v>
      </c>
      <c r="I39" s="112">
        <f>H39*15*0.9</f>
        <v>0</v>
      </c>
      <c r="J39" s="20"/>
      <c r="K39" s="446"/>
      <c r="M39" s="38"/>
      <c r="N39" s="78"/>
      <c r="O39" s="134"/>
      <c r="Z39" s="158"/>
    </row>
    <row r="40" spans="1:47" ht="21.95" customHeight="1" x14ac:dyDescent="0.25">
      <c r="B40" s="450"/>
      <c r="C40" s="392" t="s">
        <v>76</v>
      </c>
      <c r="D40" s="393"/>
      <c r="E40" s="393"/>
      <c r="F40" s="393"/>
      <c r="G40" s="394"/>
      <c r="H40" s="114">
        <v>0</v>
      </c>
      <c r="I40" s="112">
        <f>H40*15*0.8</f>
        <v>0</v>
      </c>
      <c r="J40" s="20"/>
      <c r="K40" s="446"/>
      <c r="M40" s="38"/>
      <c r="N40" s="78"/>
      <c r="O40" s="78"/>
      <c r="Q40" s="179" t="s">
        <v>27</v>
      </c>
      <c r="V40" s="182"/>
      <c r="W40" s="183"/>
      <c r="X40" s="172"/>
      <c r="Y40" s="183"/>
      <c r="Z40" s="158"/>
    </row>
    <row r="41" spans="1:47" ht="21.95" customHeight="1" x14ac:dyDescent="0.25">
      <c r="B41" s="450"/>
      <c r="C41" s="392" t="s">
        <v>77</v>
      </c>
      <c r="D41" s="393"/>
      <c r="E41" s="393"/>
      <c r="F41" s="393"/>
      <c r="G41" s="394"/>
      <c r="H41" s="114">
        <v>0</v>
      </c>
      <c r="I41" s="112">
        <f>H41*15*0.7</f>
        <v>0</v>
      </c>
      <c r="J41" s="20"/>
      <c r="K41" s="446"/>
      <c r="M41" s="38"/>
      <c r="N41" s="78"/>
      <c r="O41" s="78"/>
      <c r="Z41" s="158"/>
    </row>
    <row r="42" spans="1:47" ht="21.95" customHeight="1" x14ac:dyDescent="0.25">
      <c r="B42" s="450"/>
      <c r="C42" s="392" t="s">
        <v>78</v>
      </c>
      <c r="D42" s="393"/>
      <c r="E42" s="393"/>
      <c r="F42" s="393"/>
      <c r="G42" s="394"/>
      <c r="H42" s="114">
        <v>0</v>
      </c>
      <c r="I42" s="112">
        <f>H42*15*0.5</f>
        <v>0</v>
      </c>
      <c r="J42" s="116"/>
      <c r="K42" s="446"/>
      <c r="M42" s="38"/>
      <c r="N42" s="78"/>
      <c r="O42" s="78"/>
      <c r="V42" s="184"/>
      <c r="W42" s="184"/>
      <c r="X42" s="184"/>
      <c r="Y42" s="184"/>
      <c r="Z42" s="184"/>
      <c r="AA42" s="9"/>
      <c r="AB42" s="9"/>
    </row>
    <row r="43" spans="1:47" s="3" customFormat="1" ht="22.5" customHeight="1" thickBot="1" x14ac:dyDescent="0.3">
      <c r="B43" s="451"/>
      <c r="C43" s="448" t="s">
        <v>15</v>
      </c>
      <c r="D43" s="448"/>
      <c r="E43" s="448"/>
      <c r="F43" s="448"/>
      <c r="G43" s="448"/>
      <c r="H43" s="262"/>
      <c r="I43" s="448"/>
      <c r="J43" s="130" t="s">
        <v>26</v>
      </c>
      <c r="K43" s="447"/>
      <c r="L43" s="51"/>
      <c r="M43" s="42"/>
      <c r="N43" s="78"/>
      <c r="O43" s="78"/>
      <c r="Q43" s="156"/>
      <c r="R43" s="156"/>
      <c r="S43" s="156"/>
      <c r="T43" s="156"/>
      <c r="U43" s="156"/>
      <c r="V43" s="184"/>
      <c r="W43" s="184"/>
      <c r="X43" s="184"/>
      <c r="Y43" s="184"/>
      <c r="Z43" s="184"/>
      <c r="AA43" s="9"/>
      <c r="AB43" s="9"/>
    </row>
    <row r="44" spans="1:47" s="11" customFormat="1" ht="6.75" customHeight="1" thickBot="1" x14ac:dyDescent="0.3">
      <c r="A44" s="57"/>
      <c r="B44" s="266"/>
      <c r="C44" s="266"/>
      <c r="D44" s="266"/>
      <c r="E44" s="266"/>
      <c r="F44" s="266"/>
      <c r="G44" s="266"/>
      <c r="H44" s="266"/>
      <c r="I44" s="266"/>
      <c r="J44" s="266"/>
      <c r="K44" s="266"/>
      <c r="L44" s="51"/>
      <c r="M44" s="38"/>
      <c r="N44" s="78"/>
      <c r="O44" s="78"/>
      <c r="Q44" s="181"/>
      <c r="R44" s="181"/>
      <c r="S44" s="181"/>
      <c r="T44" s="181"/>
      <c r="U44" s="181"/>
      <c r="V44" s="184"/>
      <c r="W44" s="184"/>
      <c r="X44" s="184"/>
      <c r="Y44" s="184"/>
      <c r="Z44" s="184"/>
      <c r="AA44" s="9"/>
      <c r="AB44" s="9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</row>
    <row r="45" spans="1:47" s="11" customFormat="1" ht="18.75" customHeight="1" x14ac:dyDescent="0.25">
      <c r="A45" s="57"/>
      <c r="B45" s="449" t="s">
        <v>72</v>
      </c>
      <c r="C45" s="384" t="s">
        <v>28</v>
      </c>
      <c r="D45" s="385"/>
      <c r="E45" s="385"/>
      <c r="F45" s="131">
        <v>0</v>
      </c>
      <c r="G45" s="63" t="s">
        <v>44</v>
      </c>
      <c r="H45" s="62"/>
      <c r="I45" s="395" t="str">
        <f>IF(F45=H47+H48+H49+H50+H51," "," ! : Vérifiez la répartition des publications.")</f>
        <v xml:space="preserve"> </v>
      </c>
      <c r="J45" s="395"/>
      <c r="K45" s="396"/>
      <c r="L45" s="51"/>
      <c r="M45" s="38"/>
      <c r="N45" s="78"/>
      <c r="O45" s="78"/>
      <c r="Q45" s="179" t="s">
        <v>27</v>
      </c>
      <c r="R45" s="181"/>
      <c r="S45" s="181"/>
      <c r="T45" s="181"/>
      <c r="U45" s="181"/>
      <c r="V45" s="184"/>
      <c r="W45" s="184"/>
      <c r="X45" s="184"/>
      <c r="Y45" s="184"/>
      <c r="Z45" s="184"/>
      <c r="AA45" s="9"/>
      <c r="AB45" s="9"/>
      <c r="AC45" s="18"/>
      <c r="AD45" s="18"/>
      <c r="AE45" s="18"/>
      <c r="AF45" s="4"/>
    </row>
    <row r="46" spans="1:47" s="11" customFormat="1" ht="21.95" customHeight="1" x14ac:dyDescent="0.25">
      <c r="A46" s="57"/>
      <c r="B46" s="450"/>
      <c r="C46" s="399" t="s">
        <v>55</v>
      </c>
      <c r="D46" s="400"/>
      <c r="E46" s="400"/>
      <c r="F46" s="401"/>
      <c r="G46" s="400"/>
      <c r="H46" s="113" t="s">
        <v>23</v>
      </c>
      <c r="I46" s="60" t="s">
        <v>29</v>
      </c>
      <c r="J46" s="61"/>
      <c r="K46" s="446">
        <f>IF(J52="Oui",IF(F45=H47+H48+H49+H50+H51,SUM(I47:I51),0),0)</f>
        <v>0</v>
      </c>
      <c r="L46" s="51"/>
      <c r="M46" s="38"/>
      <c r="N46" s="77"/>
      <c r="O46" s="77"/>
      <c r="Q46" s="181"/>
      <c r="R46" s="181"/>
      <c r="S46" s="181"/>
      <c r="T46" s="181"/>
      <c r="U46" s="181"/>
      <c r="V46" s="184"/>
      <c r="W46" s="184"/>
      <c r="X46" s="184"/>
      <c r="Y46" s="184"/>
      <c r="Z46" s="184"/>
      <c r="AA46" s="9"/>
      <c r="AB46" s="9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</row>
    <row r="47" spans="1:47" ht="21.95" customHeight="1" x14ac:dyDescent="0.25">
      <c r="B47" s="450"/>
      <c r="C47" s="394" t="s">
        <v>74</v>
      </c>
      <c r="D47" s="405"/>
      <c r="E47" s="405"/>
      <c r="F47" s="405"/>
      <c r="G47" s="405"/>
      <c r="H47" s="114">
        <v>0</v>
      </c>
      <c r="I47" s="112">
        <f>H47*10*1</f>
        <v>0</v>
      </c>
      <c r="J47" s="20"/>
      <c r="K47" s="446"/>
      <c r="M47" s="38"/>
      <c r="N47" s="78"/>
      <c r="O47" s="78"/>
      <c r="V47" s="184"/>
      <c r="W47" s="184"/>
      <c r="X47" s="184"/>
      <c r="Y47" s="184"/>
      <c r="Z47" s="184"/>
      <c r="AA47" s="9"/>
      <c r="AB47" s="9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</row>
    <row r="48" spans="1:47" ht="21.95" customHeight="1" x14ac:dyDescent="0.25">
      <c r="B48" s="450"/>
      <c r="C48" s="392" t="s">
        <v>75</v>
      </c>
      <c r="D48" s="393"/>
      <c r="E48" s="393"/>
      <c r="F48" s="393"/>
      <c r="G48" s="394"/>
      <c r="H48" s="114">
        <v>0</v>
      </c>
      <c r="I48" s="112">
        <f>H48*10*0.9</f>
        <v>0</v>
      </c>
      <c r="J48" s="20"/>
      <c r="K48" s="446"/>
      <c r="M48" s="38"/>
      <c r="N48" s="78"/>
      <c r="O48" s="78"/>
      <c r="Q48" s="179" t="s">
        <v>27</v>
      </c>
      <c r="V48" s="182"/>
      <c r="W48" s="182"/>
      <c r="X48" s="182"/>
      <c r="Y48" s="182"/>
      <c r="Z48" s="18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</row>
    <row r="49" spans="1:44" ht="21.95" customHeight="1" x14ac:dyDescent="0.25">
      <c r="B49" s="450"/>
      <c r="C49" s="392" t="s">
        <v>76</v>
      </c>
      <c r="D49" s="393"/>
      <c r="E49" s="393"/>
      <c r="F49" s="393"/>
      <c r="G49" s="394"/>
      <c r="H49" s="114">
        <v>0</v>
      </c>
      <c r="I49" s="112">
        <f>H49*10*0.8</f>
        <v>0</v>
      </c>
      <c r="J49" s="20"/>
      <c r="K49" s="446"/>
      <c r="M49" s="38"/>
      <c r="N49" s="78"/>
      <c r="O49" s="78"/>
      <c r="V49" s="182"/>
      <c r="W49" s="182"/>
      <c r="X49" s="182"/>
      <c r="Y49" s="182"/>
      <c r="Z49" s="18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</row>
    <row r="50" spans="1:44" ht="21.95" customHeight="1" x14ac:dyDescent="0.25">
      <c r="B50" s="450"/>
      <c r="C50" s="392" t="s">
        <v>77</v>
      </c>
      <c r="D50" s="393"/>
      <c r="E50" s="393"/>
      <c r="F50" s="393"/>
      <c r="G50" s="394"/>
      <c r="H50" s="114">
        <v>0</v>
      </c>
      <c r="I50" s="112">
        <f>H50*10*0.7</f>
        <v>0</v>
      </c>
      <c r="J50" s="20"/>
      <c r="K50" s="446"/>
      <c r="M50" s="38"/>
      <c r="N50" s="78"/>
      <c r="O50" s="78"/>
      <c r="V50" s="182"/>
      <c r="W50" s="182"/>
      <c r="X50" s="182"/>
      <c r="Y50" s="182"/>
      <c r="Z50" s="18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</row>
    <row r="51" spans="1:44" ht="21.95" customHeight="1" x14ac:dyDescent="0.25">
      <c r="B51" s="450"/>
      <c r="C51" s="392" t="s">
        <v>78</v>
      </c>
      <c r="D51" s="393"/>
      <c r="E51" s="393"/>
      <c r="F51" s="393"/>
      <c r="G51" s="394"/>
      <c r="H51" s="114">
        <v>0</v>
      </c>
      <c r="I51" s="112">
        <f>H51*10*0.5</f>
        <v>0</v>
      </c>
      <c r="J51" s="116"/>
      <c r="K51" s="446"/>
      <c r="M51" s="38"/>
      <c r="N51" s="78"/>
      <c r="O51" s="78"/>
      <c r="V51" s="182"/>
      <c r="W51" s="182"/>
      <c r="X51" s="182"/>
      <c r="Y51" s="182"/>
      <c r="Z51" s="18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</row>
    <row r="52" spans="1:44" s="3" customFormat="1" ht="21.95" customHeight="1" thickBot="1" x14ac:dyDescent="0.3">
      <c r="B52" s="451"/>
      <c r="C52" s="448" t="s">
        <v>15</v>
      </c>
      <c r="D52" s="448"/>
      <c r="E52" s="448"/>
      <c r="F52" s="448"/>
      <c r="G52" s="448"/>
      <c r="H52" s="262"/>
      <c r="I52" s="448"/>
      <c r="J52" s="130" t="s">
        <v>26</v>
      </c>
      <c r="K52" s="447"/>
      <c r="L52" s="51"/>
      <c r="M52" s="42"/>
      <c r="N52" s="78"/>
      <c r="O52" s="78"/>
      <c r="Q52" s="156"/>
      <c r="R52" s="156"/>
      <c r="S52" s="156"/>
      <c r="T52" s="156"/>
      <c r="U52" s="156"/>
      <c r="V52" s="156"/>
      <c r="W52" s="156"/>
      <c r="X52" s="156"/>
      <c r="Y52" s="156"/>
      <c r="Z52" s="156"/>
      <c r="AA52" s="21"/>
    </row>
    <row r="53" spans="1:44" s="11" customFormat="1" ht="21" customHeight="1" thickBot="1" x14ac:dyDescent="0.3">
      <c r="A53" s="57"/>
      <c r="B53" s="297" t="s">
        <v>192</v>
      </c>
      <c r="C53" s="297"/>
      <c r="D53" s="297"/>
      <c r="E53" s="297"/>
      <c r="F53" s="297"/>
      <c r="G53" s="404" t="str">
        <f>E35</f>
        <v>(Le Candidat doit être 1er auteur)</v>
      </c>
      <c r="H53" s="404"/>
      <c r="I53" s="404"/>
      <c r="J53" s="207"/>
      <c r="K53" s="33"/>
      <c r="L53" s="51"/>
      <c r="M53" s="38"/>
      <c r="N53" s="77"/>
      <c r="O53" s="77"/>
      <c r="Q53" s="181"/>
      <c r="R53" s="181"/>
      <c r="S53" s="181"/>
      <c r="T53" s="181"/>
      <c r="U53" s="181"/>
      <c r="V53" s="182"/>
      <c r="W53" s="182"/>
      <c r="X53" s="182"/>
      <c r="Y53" s="182"/>
      <c r="Z53" s="18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</row>
    <row r="54" spans="1:44" s="11" customFormat="1" ht="21.75" customHeight="1" x14ac:dyDescent="0.25">
      <c r="A54" s="57"/>
      <c r="B54" s="369" t="s">
        <v>73</v>
      </c>
      <c r="C54" s="402" t="s">
        <v>35</v>
      </c>
      <c r="D54" s="403"/>
      <c r="E54" s="403"/>
      <c r="F54" s="136">
        <v>0</v>
      </c>
      <c r="G54" s="139" t="s">
        <v>44</v>
      </c>
      <c r="H54" s="140"/>
      <c r="I54" s="248" t="str">
        <f>IF(F54=0,IF(H56+H57=0," ","!: A Vérifier Position/Nbre d'articles"),IF(F54=1,IF(H56&gt;0,IF(H57=0," ","!: A Vérifier Position/Nbre d'articles"),"!: A Vérifier Position/Nbre d'articles"),IF(H56*H57=0,"!: A Vérifier Position/Nbre d'articles"," ")))</f>
        <v xml:space="preserve"> </v>
      </c>
      <c r="J54" s="249"/>
      <c r="K54" s="141"/>
      <c r="L54" s="51"/>
      <c r="M54" s="38"/>
      <c r="N54" s="77"/>
      <c r="O54" s="77"/>
      <c r="Q54" s="179" t="s">
        <v>31</v>
      </c>
      <c r="R54" s="181"/>
      <c r="S54" s="181"/>
      <c r="T54" s="181"/>
      <c r="U54" s="181"/>
      <c r="V54" s="182"/>
      <c r="W54" s="182"/>
      <c r="X54" s="182"/>
      <c r="Y54" s="182"/>
      <c r="Z54" s="18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</row>
    <row r="55" spans="1:44" s="11" customFormat="1" ht="21" customHeight="1" x14ac:dyDescent="0.25">
      <c r="A55" s="57"/>
      <c r="B55" s="370"/>
      <c r="C55" s="250" t="s">
        <v>54</v>
      </c>
      <c r="D55" s="251"/>
      <c r="E55" s="251"/>
      <c r="F55" s="252"/>
      <c r="G55" s="253"/>
      <c r="H55" s="115" t="s">
        <v>22</v>
      </c>
      <c r="I55" s="64" t="s">
        <v>29</v>
      </c>
      <c r="J55" s="61"/>
      <c r="K55" s="372">
        <f>IF(J58="Oui",I56+I57,0)</f>
        <v>0</v>
      </c>
      <c r="L55" s="51"/>
      <c r="M55" s="38"/>
      <c r="N55" s="77"/>
      <c r="O55" s="77"/>
      <c r="Q55" s="179"/>
      <c r="R55" s="181"/>
      <c r="S55" s="181"/>
      <c r="T55" s="181"/>
      <c r="U55" s="181"/>
      <c r="V55" s="182"/>
      <c r="W55" s="182"/>
      <c r="X55" s="182"/>
      <c r="Y55" s="182"/>
      <c r="Z55" s="18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</row>
    <row r="56" spans="1:44" ht="19.5" customHeight="1" x14ac:dyDescent="0.25">
      <c r="B56" s="370"/>
      <c r="C56" s="374" t="s">
        <v>61</v>
      </c>
      <c r="D56" s="375"/>
      <c r="E56" s="375"/>
      <c r="F56" s="375"/>
      <c r="G56" s="375"/>
      <c r="H56" s="114">
        <v>0</v>
      </c>
      <c r="I56" s="112">
        <f>IF(F54&gt;=1,IF(H56=1,5,IF(H56=2,5*0.9,IF(H56=3,5*0.8,IF(H56=4,5*0.7,IF(H56&gt;=5,5*0.5,0))))),0)</f>
        <v>0</v>
      </c>
      <c r="J56" s="137" t="str">
        <f>IF(H56=1,"(100% des Pts)",IF(H56=2,"(90% des Pts)",IF(H56=3,"(80% des Pts)",IF(H56=4,"(70% des Pts)",IF(H56&gt;4,"(50% des Pts)", " ")))))</f>
        <v xml:space="preserve"> </v>
      </c>
      <c r="K56" s="372"/>
      <c r="M56" s="38"/>
      <c r="N56" s="78"/>
      <c r="O56" s="78"/>
      <c r="Q56" s="179" t="s">
        <v>27</v>
      </c>
      <c r="V56" s="182"/>
      <c r="W56" s="182"/>
      <c r="X56" s="182"/>
      <c r="Y56" s="182"/>
      <c r="Z56" s="18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</row>
    <row r="57" spans="1:44" ht="18" customHeight="1" x14ac:dyDescent="0.25">
      <c r="B57" s="370"/>
      <c r="C57" s="376" t="s">
        <v>62</v>
      </c>
      <c r="D57" s="377"/>
      <c r="E57" s="377"/>
      <c r="F57" s="377"/>
      <c r="G57" s="377"/>
      <c r="H57" s="114">
        <v>0</v>
      </c>
      <c r="I57" s="112">
        <f>IF(F54=2,IF(H57=1,5,IF(H57=2,5*0.9,IF(H57=3,5*0.8,IF(H57=4,5*0.7,IF(H57&gt;=5,5*0.5,0))))),0)</f>
        <v>0</v>
      </c>
      <c r="J57" s="138" t="str">
        <f>IF(H57=1,"(100% des Pts)",IF(H57=2,"(90% des Pts)",IF(H57=3,"(80% des Pts)",IF(H57=4,"(70% des Pts)",IF(H57&gt;4,"(50% des Pts)"," ")))))</f>
        <v xml:space="preserve"> </v>
      </c>
      <c r="K57" s="372"/>
      <c r="M57" s="38"/>
      <c r="N57" s="78"/>
      <c r="O57" s="78"/>
      <c r="Q57" s="179" t="s">
        <v>27</v>
      </c>
      <c r="T57" s="184"/>
      <c r="U57" s="184"/>
      <c r="V57" s="184"/>
      <c r="W57" s="184"/>
      <c r="X57" s="184"/>
      <c r="Y57" s="184"/>
      <c r="Z57" s="184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</row>
    <row r="58" spans="1:44" s="3" customFormat="1" ht="24" customHeight="1" thickBot="1" x14ac:dyDescent="0.3">
      <c r="B58" s="371"/>
      <c r="C58" s="378" t="s">
        <v>15</v>
      </c>
      <c r="D58" s="378"/>
      <c r="E58" s="378"/>
      <c r="F58" s="378"/>
      <c r="G58" s="378"/>
      <c r="H58" s="378"/>
      <c r="I58" s="379"/>
      <c r="J58" s="142" t="s">
        <v>26</v>
      </c>
      <c r="K58" s="373"/>
      <c r="L58" s="51"/>
      <c r="M58" s="42"/>
      <c r="N58" s="78"/>
      <c r="O58" s="78"/>
      <c r="Q58" s="156"/>
      <c r="R58" s="156"/>
      <c r="S58" s="156"/>
      <c r="T58" s="184"/>
      <c r="U58" s="184"/>
      <c r="V58" s="184"/>
      <c r="W58" s="184"/>
      <c r="X58" s="184"/>
      <c r="Y58" s="184"/>
      <c r="Z58" s="184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</row>
    <row r="59" spans="1:44" ht="3" customHeight="1" x14ac:dyDescent="0.25">
      <c r="M59" s="38"/>
      <c r="N59" s="78"/>
      <c r="O59" s="78"/>
      <c r="T59" s="184"/>
      <c r="U59" s="184"/>
      <c r="V59" s="184"/>
      <c r="W59" s="184"/>
      <c r="X59" s="184"/>
      <c r="Y59" s="184"/>
      <c r="Z59" s="184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</row>
    <row r="60" spans="1:44" s="11" customFormat="1" ht="19.5" customHeight="1" x14ac:dyDescent="0.25">
      <c r="A60" s="383" t="s">
        <v>198</v>
      </c>
      <c r="B60" s="383"/>
      <c r="C60" s="383"/>
      <c r="D60" s="383"/>
      <c r="E60" s="383"/>
      <c r="F60" s="383"/>
      <c r="G60" s="383"/>
      <c r="H60" s="383"/>
      <c r="I60" s="383"/>
      <c r="J60" s="50"/>
      <c r="L60" s="51"/>
      <c r="M60" s="38"/>
      <c r="N60" s="78"/>
      <c r="O60" s="78"/>
      <c r="Q60" s="181"/>
      <c r="R60" s="181"/>
      <c r="S60" s="181"/>
      <c r="T60" s="184"/>
      <c r="U60" s="184"/>
      <c r="V60" s="184"/>
      <c r="W60" s="184"/>
      <c r="X60" s="184"/>
      <c r="Y60" s="184"/>
      <c r="Z60" s="184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 s="11" customFormat="1" ht="18" customHeight="1" thickBot="1" x14ac:dyDescent="0.3">
      <c r="A61" s="57"/>
      <c r="B61" s="266" t="s">
        <v>127</v>
      </c>
      <c r="C61" s="266"/>
      <c r="D61" s="266"/>
      <c r="E61" s="266"/>
      <c r="F61" s="266"/>
      <c r="G61" s="266"/>
      <c r="H61" s="266"/>
      <c r="I61" s="266"/>
      <c r="J61" s="266"/>
      <c r="K61" s="33"/>
      <c r="L61" s="51"/>
      <c r="M61" s="38"/>
      <c r="N61" s="78"/>
      <c r="O61" s="78"/>
      <c r="Q61" s="181"/>
      <c r="R61" s="181"/>
      <c r="S61" s="181"/>
      <c r="T61" s="184"/>
      <c r="U61" s="184"/>
      <c r="V61" s="184"/>
      <c r="W61" s="184"/>
      <c r="X61" s="184"/>
      <c r="Y61" s="184"/>
      <c r="Z61" s="184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</row>
    <row r="62" spans="1:44" s="11" customFormat="1" ht="27.75" customHeight="1" x14ac:dyDescent="0.25">
      <c r="A62" s="57"/>
      <c r="B62" s="255" t="s">
        <v>34</v>
      </c>
      <c r="C62" s="256"/>
      <c r="D62" s="384" t="s">
        <v>36</v>
      </c>
      <c r="E62" s="385"/>
      <c r="F62" s="385"/>
      <c r="G62" s="385"/>
      <c r="H62" s="131">
        <v>0</v>
      </c>
      <c r="I62" s="110" t="s">
        <v>44</v>
      </c>
      <c r="J62" s="52"/>
      <c r="K62" s="213">
        <f>IF(J64="Oui",I63,0)</f>
        <v>0</v>
      </c>
      <c r="L62" s="51"/>
      <c r="M62" s="38"/>
      <c r="N62" s="78"/>
      <c r="O62" s="78"/>
      <c r="Q62" s="179" t="s">
        <v>27</v>
      </c>
      <c r="R62" s="181"/>
      <c r="S62" s="181"/>
      <c r="T62" s="184"/>
      <c r="U62" s="184"/>
      <c r="V62" s="184"/>
      <c r="W62" s="184"/>
      <c r="X62" s="184"/>
      <c r="Y62" s="184"/>
      <c r="Z62" s="184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s="11" customFormat="1" ht="25.5" customHeight="1" x14ac:dyDescent="0.25">
      <c r="A63" s="57"/>
      <c r="B63" s="257"/>
      <c r="C63" s="252"/>
      <c r="D63" s="380" t="s">
        <v>80</v>
      </c>
      <c r="E63" s="381"/>
      <c r="F63" s="381"/>
      <c r="G63" s="381"/>
      <c r="H63" s="382"/>
      <c r="I63" s="85">
        <f>H62*6</f>
        <v>0</v>
      </c>
      <c r="J63" s="117"/>
      <c r="K63" s="259"/>
      <c r="L63" s="51"/>
      <c r="M63" s="38"/>
      <c r="N63" s="94"/>
      <c r="O63" s="77"/>
      <c r="Q63" s="181"/>
      <c r="R63" s="181"/>
      <c r="S63" s="181"/>
      <c r="T63" s="184"/>
      <c r="U63" s="184"/>
      <c r="V63" s="184"/>
      <c r="W63" s="184"/>
      <c r="X63" s="184"/>
      <c r="Y63" s="184"/>
      <c r="Z63" s="184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 s="3" customFormat="1" ht="23.25" customHeight="1" thickBot="1" x14ac:dyDescent="0.3">
      <c r="B64" s="261" t="s">
        <v>19</v>
      </c>
      <c r="C64" s="262"/>
      <c r="D64" s="262"/>
      <c r="E64" s="262"/>
      <c r="F64" s="262"/>
      <c r="G64" s="262"/>
      <c r="H64" s="262"/>
      <c r="I64" s="262"/>
      <c r="J64" s="130" t="s">
        <v>26</v>
      </c>
      <c r="K64" s="260"/>
      <c r="L64" s="51"/>
      <c r="M64" s="42"/>
      <c r="N64" s="96"/>
      <c r="O64" s="103"/>
      <c r="Q64" s="156"/>
      <c r="R64" s="156"/>
      <c r="S64" s="156"/>
      <c r="T64" s="184"/>
      <c r="U64" s="184"/>
      <c r="V64" s="184"/>
      <c r="W64" s="184"/>
      <c r="X64" s="184"/>
      <c r="Y64" s="184"/>
      <c r="Z64" s="184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1:44" s="3" customFormat="1" ht="7.5" customHeight="1" x14ac:dyDescent="0.25">
      <c r="B65" s="106"/>
      <c r="C65" s="106"/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85"/>
      <c r="R65" s="156"/>
      <c r="S65" s="156"/>
      <c r="T65" s="184"/>
      <c r="U65" s="184"/>
      <c r="V65" s="184"/>
      <c r="W65" s="184"/>
      <c r="X65" s="184"/>
      <c r="Y65" s="184"/>
      <c r="Z65" s="184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1:44" s="11" customFormat="1" ht="9" customHeight="1" thickBot="1" x14ac:dyDescent="0.3">
      <c r="A66" s="57"/>
      <c r="B66" s="266"/>
      <c r="C66" s="266"/>
      <c r="D66" s="266"/>
      <c r="E66" s="266"/>
      <c r="F66" s="266"/>
      <c r="G66" s="266"/>
      <c r="H66" s="266"/>
      <c r="I66" s="266"/>
      <c r="J66" s="266"/>
      <c r="K66" s="33"/>
      <c r="L66" s="51"/>
      <c r="M66" s="38"/>
      <c r="N66" s="491" t="s">
        <v>179</v>
      </c>
      <c r="O66" s="491"/>
      <c r="P66" s="24"/>
      <c r="Q66" s="181"/>
      <c r="R66" s="181"/>
      <c r="S66" s="181"/>
      <c r="T66" s="184"/>
      <c r="U66" s="184"/>
      <c r="V66" s="184"/>
      <c r="W66" s="184"/>
      <c r="X66" s="184"/>
      <c r="Y66" s="184"/>
      <c r="Z66" s="184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1:44" s="11" customFormat="1" ht="21" customHeight="1" thickBot="1" x14ac:dyDescent="0.3">
      <c r="A67" s="57"/>
      <c r="B67" s="255" t="s">
        <v>33</v>
      </c>
      <c r="C67" s="256"/>
      <c r="D67" s="384" t="s">
        <v>37</v>
      </c>
      <c r="E67" s="385"/>
      <c r="F67" s="385"/>
      <c r="G67" s="385"/>
      <c r="H67" s="131">
        <v>0</v>
      </c>
      <c r="I67" s="110" t="s">
        <v>44</v>
      </c>
      <c r="J67" s="52"/>
      <c r="K67" s="213">
        <f>IF(J69="Oui",I68,0)</f>
        <v>0</v>
      </c>
      <c r="L67" s="51"/>
      <c r="M67" s="38"/>
      <c r="N67" s="476"/>
      <c r="O67" s="476"/>
      <c r="P67" s="24"/>
      <c r="Q67" s="179" t="s">
        <v>79</v>
      </c>
      <c r="R67" s="181"/>
      <c r="S67" s="181"/>
      <c r="T67" s="184"/>
      <c r="U67" s="184"/>
      <c r="V67" s="184"/>
      <c r="W67" s="184"/>
      <c r="X67" s="184"/>
      <c r="Y67" s="184"/>
      <c r="Z67" s="184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1:44" ht="21" customHeight="1" x14ac:dyDescent="0.25">
      <c r="B68" s="257"/>
      <c r="C68" s="258"/>
      <c r="D68" s="380" t="s">
        <v>145</v>
      </c>
      <c r="E68" s="381"/>
      <c r="F68" s="381"/>
      <c r="G68" s="381"/>
      <c r="H68" s="382"/>
      <c r="I68" s="86">
        <f>IF(H67&lt;=4,H67*2,IF(H67&gt;4,8,0))</f>
        <v>0</v>
      </c>
      <c r="J68" s="116"/>
      <c r="K68" s="259"/>
      <c r="M68" s="38"/>
      <c r="N68" s="78"/>
      <c r="O68" s="97"/>
      <c r="P68" s="105"/>
      <c r="T68" s="184"/>
      <c r="U68" s="184"/>
      <c r="V68" s="184"/>
      <c r="W68" s="184"/>
      <c r="X68" s="184"/>
      <c r="Y68" s="184"/>
      <c r="Z68" s="184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1:44" s="3" customFormat="1" ht="21" customHeight="1" thickBot="1" x14ac:dyDescent="0.3">
      <c r="B69" s="261" t="s">
        <v>19</v>
      </c>
      <c r="C69" s="262"/>
      <c r="D69" s="262"/>
      <c r="E69" s="262"/>
      <c r="F69" s="262"/>
      <c r="G69" s="262"/>
      <c r="H69" s="262"/>
      <c r="I69" s="262"/>
      <c r="J69" s="130" t="s">
        <v>26</v>
      </c>
      <c r="K69" s="260"/>
      <c r="L69" s="51"/>
      <c r="M69" s="42"/>
      <c r="N69" s="93"/>
      <c r="O69" s="93"/>
      <c r="Q69" s="156"/>
      <c r="R69" s="156"/>
      <c r="S69" s="156"/>
      <c r="T69" s="184"/>
      <c r="U69" s="184"/>
      <c r="V69" s="184"/>
      <c r="W69" s="184"/>
      <c r="X69" s="184"/>
      <c r="Y69" s="184"/>
      <c r="Z69" s="184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1:44" s="3" customFormat="1" ht="3" customHeight="1" x14ac:dyDescent="0.25">
      <c r="B70" s="106"/>
      <c r="C70" s="106"/>
      <c r="D70" s="106"/>
      <c r="E70" s="106"/>
      <c r="F70" s="106"/>
      <c r="G70" s="106"/>
      <c r="H70" s="106"/>
      <c r="I70" s="106"/>
      <c r="J70" s="106"/>
      <c r="K70" s="106"/>
      <c r="L70" s="51"/>
      <c r="M70" s="42"/>
      <c r="N70" s="93"/>
      <c r="O70" s="93"/>
      <c r="Q70" s="156"/>
      <c r="R70" s="156"/>
      <c r="S70" s="156"/>
      <c r="T70" s="184"/>
      <c r="U70" s="184"/>
      <c r="V70" s="184"/>
      <c r="W70" s="184"/>
      <c r="X70" s="184"/>
      <c r="Y70" s="184"/>
      <c r="Z70" s="184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1:44" s="11" customFormat="1" ht="21.75" customHeight="1" thickBot="1" x14ac:dyDescent="0.3">
      <c r="A71" s="57"/>
      <c r="B71" s="266" t="s">
        <v>128</v>
      </c>
      <c r="C71" s="266"/>
      <c r="D71" s="266"/>
      <c r="E71" s="266"/>
      <c r="F71" s="266"/>
      <c r="G71" s="266"/>
      <c r="H71" s="266"/>
      <c r="I71" s="266"/>
      <c r="J71" s="266"/>
      <c r="K71" s="33"/>
      <c r="L71" s="51"/>
      <c r="M71" s="38"/>
      <c r="N71" s="93"/>
      <c r="O71" s="93"/>
      <c r="Q71" s="181"/>
      <c r="R71" s="181"/>
      <c r="S71" s="181"/>
      <c r="T71" s="184"/>
      <c r="U71" s="184"/>
      <c r="V71" s="184"/>
      <c r="W71" s="184"/>
      <c r="X71" s="184"/>
      <c r="Y71" s="184"/>
      <c r="Z71" s="184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1:44" s="11" customFormat="1" ht="24.95" customHeight="1" x14ac:dyDescent="0.25">
      <c r="A72" s="57"/>
      <c r="B72" s="218" t="s">
        <v>32</v>
      </c>
      <c r="C72" s="220"/>
      <c r="D72" s="384" t="s">
        <v>38</v>
      </c>
      <c r="E72" s="385"/>
      <c r="F72" s="385"/>
      <c r="G72" s="385"/>
      <c r="H72" s="131">
        <v>0</v>
      </c>
      <c r="I72" s="110" t="s">
        <v>44</v>
      </c>
      <c r="J72" s="52"/>
      <c r="K72" s="213">
        <f>IF(J74="Oui",I73,0)</f>
        <v>0</v>
      </c>
      <c r="L72" s="51"/>
      <c r="M72" s="38"/>
      <c r="N72" s="78"/>
      <c r="O72" s="78"/>
      <c r="Q72" s="179" t="s">
        <v>79</v>
      </c>
      <c r="R72" s="181"/>
      <c r="S72" s="181"/>
      <c r="T72" s="184"/>
      <c r="U72" s="184"/>
      <c r="V72" s="184"/>
      <c r="W72" s="184"/>
      <c r="X72" s="184"/>
      <c r="Y72" s="184"/>
      <c r="Z72" s="184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1:44" ht="21.75" customHeight="1" x14ac:dyDescent="0.25">
      <c r="B73" s="230"/>
      <c r="C73" s="263"/>
      <c r="D73" s="380" t="s">
        <v>146</v>
      </c>
      <c r="E73" s="381"/>
      <c r="F73" s="381"/>
      <c r="G73" s="381"/>
      <c r="H73" s="382"/>
      <c r="I73" s="86">
        <f>IF((H72&lt;=4),H72*1,IF(H72&gt;4,4,0))</f>
        <v>0</v>
      </c>
      <c r="J73" s="116"/>
      <c r="K73" s="259"/>
      <c r="M73" s="38"/>
      <c r="N73" s="78"/>
      <c r="O73" s="78"/>
      <c r="T73" s="184"/>
      <c r="U73" s="184"/>
      <c r="V73" s="184"/>
      <c r="W73" s="184"/>
      <c r="X73" s="184"/>
      <c r="Y73" s="184"/>
      <c r="Z73" s="184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1:44" s="3" customFormat="1" ht="18.75" customHeight="1" thickBot="1" x14ac:dyDescent="0.3">
      <c r="B74" s="261" t="s">
        <v>19</v>
      </c>
      <c r="C74" s="262"/>
      <c r="D74" s="262"/>
      <c r="E74" s="262"/>
      <c r="F74" s="262"/>
      <c r="G74" s="262"/>
      <c r="H74" s="262"/>
      <c r="I74" s="262"/>
      <c r="J74" s="130" t="s">
        <v>26</v>
      </c>
      <c r="K74" s="260"/>
      <c r="L74" s="51"/>
      <c r="M74" s="42"/>
      <c r="N74" s="78"/>
      <c r="O74" s="78"/>
      <c r="Q74" s="156"/>
      <c r="R74" s="156"/>
      <c r="S74" s="156"/>
      <c r="T74" s="184"/>
      <c r="U74" s="184"/>
      <c r="V74" s="184"/>
      <c r="W74" s="184"/>
      <c r="X74" s="184"/>
      <c r="Y74" s="184"/>
      <c r="Z74" s="184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1:44" s="11" customFormat="1" ht="7.5" customHeight="1" x14ac:dyDescent="0.25">
      <c r="A75" s="57"/>
      <c r="B75" s="57"/>
      <c r="C75" s="57"/>
      <c r="D75" s="57"/>
      <c r="E75" s="57"/>
      <c r="F75" s="57"/>
      <c r="G75" s="57"/>
      <c r="H75" s="57"/>
      <c r="I75" s="57"/>
      <c r="J75" s="50"/>
      <c r="L75" s="51"/>
      <c r="M75" s="38"/>
      <c r="N75" s="78"/>
      <c r="O75" s="78"/>
      <c r="Q75" s="181"/>
      <c r="R75" s="181"/>
      <c r="S75" s="181"/>
      <c r="T75" s="184"/>
      <c r="U75" s="184"/>
      <c r="V75" s="184"/>
      <c r="W75" s="184"/>
      <c r="X75" s="184"/>
      <c r="Y75" s="184"/>
      <c r="Z75" s="184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1:44" s="13" customFormat="1" ht="36" customHeight="1" thickBot="1" x14ac:dyDescent="0.3">
      <c r="A76" s="265" t="s">
        <v>199</v>
      </c>
      <c r="B76" s="265"/>
      <c r="C76" s="265"/>
      <c r="D76" s="265"/>
      <c r="E76" s="265"/>
      <c r="F76" s="265"/>
      <c r="G76" s="265"/>
      <c r="H76" s="265"/>
      <c r="I76" s="265"/>
      <c r="J76" s="265"/>
      <c r="K76" s="84"/>
      <c r="L76" s="51"/>
      <c r="M76" s="38"/>
      <c r="N76" s="78"/>
      <c r="O76" s="78"/>
      <c r="Q76" s="186"/>
      <c r="R76" s="186"/>
      <c r="S76" s="186"/>
      <c r="T76" s="184"/>
      <c r="U76" s="184"/>
      <c r="V76" s="184"/>
      <c r="W76" s="184"/>
      <c r="X76" s="184"/>
      <c r="Y76" s="184"/>
      <c r="Z76" s="184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1:44" s="11" customFormat="1" ht="24.95" customHeight="1" x14ac:dyDescent="0.25">
      <c r="A77" s="57"/>
      <c r="B77" s="218" t="s">
        <v>138</v>
      </c>
      <c r="C77" s="219"/>
      <c r="D77" s="220"/>
      <c r="E77" s="384" t="s">
        <v>140</v>
      </c>
      <c r="F77" s="385"/>
      <c r="G77" s="385"/>
      <c r="H77" s="131">
        <v>0</v>
      </c>
      <c r="I77" s="244" t="s">
        <v>123</v>
      </c>
      <c r="J77" s="245"/>
      <c r="K77" s="213">
        <f>I78</f>
        <v>0</v>
      </c>
      <c r="L77" s="51"/>
      <c r="M77" s="38"/>
      <c r="N77" s="78"/>
      <c r="O77" s="78"/>
      <c r="Q77" s="179" t="s">
        <v>27</v>
      </c>
      <c r="R77" s="181"/>
      <c r="S77" s="181"/>
      <c r="T77" s="184"/>
      <c r="U77" s="184"/>
      <c r="V77" s="184"/>
      <c r="W77" s="184"/>
      <c r="X77" s="184"/>
      <c r="Y77" s="184"/>
      <c r="Z77" s="184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1:44" ht="24.95" customHeight="1" thickBot="1" x14ac:dyDescent="0.3">
      <c r="B78" s="221"/>
      <c r="C78" s="222"/>
      <c r="D78" s="223"/>
      <c r="E78" s="215" t="s">
        <v>81</v>
      </c>
      <c r="F78" s="216"/>
      <c r="G78" s="216"/>
      <c r="H78" s="217"/>
      <c r="I78" s="87">
        <f>IF((H77&lt;=2),H77*3,IF(H77&gt;2,6,0))</f>
        <v>0</v>
      </c>
      <c r="J78" s="23"/>
      <c r="K78" s="214"/>
      <c r="M78" s="38"/>
      <c r="N78" s="78"/>
      <c r="O78" s="78"/>
      <c r="T78" s="184"/>
      <c r="U78" s="184"/>
      <c r="V78" s="184"/>
      <c r="W78" s="184"/>
      <c r="X78" s="184"/>
      <c r="Y78" s="184"/>
      <c r="Z78" s="184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1:44" s="13" customFormat="1" ht="6" customHeight="1" thickBot="1" x14ac:dyDescent="0.3">
      <c r="A79" s="264"/>
      <c r="B79" s="264"/>
      <c r="C79" s="264"/>
      <c r="D79" s="264"/>
      <c r="E79" s="264"/>
      <c r="F79" s="264"/>
      <c r="G79" s="264"/>
      <c r="H79" s="264"/>
      <c r="I79" s="264"/>
      <c r="J79" s="264"/>
      <c r="L79" s="51"/>
      <c r="M79" s="38"/>
      <c r="N79" s="78"/>
      <c r="O79" s="78"/>
      <c r="Q79" s="186"/>
      <c r="R79" s="186"/>
      <c r="S79" s="186"/>
      <c r="T79" s="184"/>
      <c r="U79" s="184"/>
      <c r="V79" s="184"/>
      <c r="W79" s="184"/>
      <c r="X79" s="184"/>
      <c r="Y79" s="184"/>
      <c r="Z79" s="184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1:44" s="11" customFormat="1" ht="24.95" customHeight="1" x14ac:dyDescent="0.25">
      <c r="A80" s="57"/>
      <c r="B80" s="218" t="s">
        <v>139</v>
      </c>
      <c r="C80" s="219"/>
      <c r="D80" s="220"/>
      <c r="E80" s="384" t="s">
        <v>124</v>
      </c>
      <c r="F80" s="385"/>
      <c r="G80" s="385"/>
      <c r="H80" s="131">
        <v>0</v>
      </c>
      <c r="I80" s="244" t="s">
        <v>123</v>
      </c>
      <c r="J80" s="245"/>
      <c r="K80" s="213">
        <f>I81</f>
        <v>0</v>
      </c>
      <c r="L80" s="51"/>
      <c r="M80" s="38"/>
      <c r="N80" s="77"/>
      <c r="O80" s="77"/>
      <c r="Q80" s="179" t="s">
        <v>27</v>
      </c>
      <c r="R80" s="181"/>
      <c r="S80" s="181"/>
      <c r="T80" s="184"/>
      <c r="U80" s="184"/>
      <c r="V80" s="184"/>
      <c r="W80" s="184"/>
      <c r="X80" s="184"/>
      <c r="Y80" s="184"/>
      <c r="Z80" s="184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 ht="24.95" customHeight="1" thickBot="1" x14ac:dyDescent="0.3">
      <c r="B81" s="221"/>
      <c r="C81" s="222"/>
      <c r="D81" s="223"/>
      <c r="E81" s="215" t="s">
        <v>82</v>
      </c>
      <c r="F81" s="216"/>
      <c r="G81" s="216"/>
      <c r="H81" s="217"/>
      <c r="I81" s="87">
        <f>H80*5</f>
        <v>0</v>
      </c>
      <c r="J81" s="23"/>
      <c r="K81" s="214"/>
      <c r="M81" s="38"/>
      <c r="N81" s="77"/>
      <c r="O81" s="77"/>
      <c r="T81" s="184"/>
      <c r="U81" s="184"/>
      <c r="V81" s="184"/>
      <c r="W81" s="184"/>
      <c r="X81" s="184"/>
      <c r="Y81" s="184"/>
      <c r="Z81" s="184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 s="13" customFormat="1" ht="7.5" customHeight="1" x14ac:dyDescent="0.25">
      <c r="A82" s="264"/>
      <c r="B82" s="264"/>
      <c r="C82" s="264"/>
      <c r="D82" s="264"/>
      <c r="E82" s="264"/>
      <c r="F82" s="264"/>
      <c r="G82" s="264"/>
      <c r="H82" s="264"/>
      <c r="I82" s="264"/>
      <c r="J82" s="264"/>
      <c r="L82" s="51"/>
      <c r="M82" s="38"/>
      <c r="N82" s="77"/>
      <c r="O82" s="77"/>
      <c r="Q82" s="186"/>
      <c r="R82" s="186"/>
      <c r="S82" s="186"/>
      <c r="T82" s="184"/>
      <c r="U82" s="184"/>
      <c r="V82" s="184"/>
      <c r="W82" s="184"/>
      <c r="X82" s="184"/>
      <c r="Y82" s="184"/>
      <c r="Z82" s="184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 s="25" customFormat="1" ht="21" customHeight="1" thickBot="1" x14ac:dyDescent="0.3">
      <c r="A83" s="314" t="s">
        <v>200</v>
      </c>
      <c r="B83" s="315"/>
      <c r="C83" s="315"/>
      <c r="D83" s="315"/>
      <c r="E83" s="315"/>
      <c r="F83" s="315"/>
      <c r="G83" s="315"/>
      <c r="H83" s="315"/>
      <c r="I83" s="315"/>
      <c r="J83" s="315"/>
      <c r="L83" s="68"/>
      <c r="M83" s="45"/>
      <c r="N83" s="77"/>
      <c r="O83" s="77"/>
      <c r="Q83" s="187"/>
      <c r="R83" s="187"/>
      <c r="S83" s="187"/>
      <c r="T83" s="184"/>
      <c r="U83" s="184"/>
      <c r="V83" s="184"/>
      <c r="W83" s="184"/>
      <c r="X83" s="184"/>
      <c r="Y83" s="184"/>
      <c r="Z83" s="184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 ht="18" customHeight="1" x14ac:dyDescent="0.25">
      <c r="B84" s="293" t="s">
        <v>83</v>
      </c>
      <c r="C84" s="387"/>
      <c r="D84" s="387"/>
      <c r="E84" s="387"/>
      <c r="F84" s="387"/>
      <c r="G84" s="387"/>
      <c r="H84" s="388"/>
      <c r="I84" s="153" t="s">
        <v>50</v>
      </c>
      <c r="J84" s="26" t="s">
        <v>59</v>
      </c>
      <c r="K84" s="359">
        <f>IF(SUM(J85:J92)&gt;3,3,SUM(J85:J92))</f>
        <v>0</v>
      </c>
      <c r="M84" s="38"/>
      <c r="N84" s="77"/>
      <c r="O84" s="77"/>
      <c r="T84" s="184"/>
      <c r="U84" s="184"/>
      <c r="V84" s="184"/>
      <c r="W84" s="184"/>
      <c r="X84" s="184"/>
      <c r="Y84" s="184"/>
      <c r="Z84" s="184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 ht="21" customHeight="1" x14ac:dyDescent="0.25">
      <c r="B85" s="486" t="s">
        <v>173</v>
      </c>
      <c r="C85" s="487"/>
      <c r="D85" s="228" t="s">
        <v>162</v>
      </c>
      <c r="E85" s="228"/>
      <c r="F85" s="228"/>
      <c r="G85" s="228"/>
      <c r="H85" s="228"/>
      <c r="I85" s="119" t="s">
        <v>26</v>
      </c>
      <c r="J85" s="88">
        <f>IF(I85="Oui",1,0)</f>
        <v>0</v>
      </c>
      <c r="K85" s="360"/>
      <c r="M85" s="38"/>
      <c r="N85" s="77"/>
      <c r="O85" s="77"/>
      <c r="T85" s="184"/>
      <c r="U85" s="184"/>
      <c r="V85" s="184"/>
      <c r="W85" s="184"/>
      <c r="X85" s="184"/>
      <c r="Y85" s="184"/>
      <c r="Z85" s="184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</row>
    <row r="86" spans="1:44" ht="21" customHeight="1" x14ac:dyDescent="0.25">
      <c r="B86" s="224"/>
      <c r="C86" s="488"/>
      <c r="D86" s="228" t="s">
        <v>42</v>
      </c>
      <c r="E86" s="228"/>
      <c r="F86" s="228"/>
      <c r="G86" s="228"/>
      <c r="H86" s="228"/>
      <c r="I86" s="119" t="s">
        <v>26</v>
      </c>
      <c r="J86" s="88">
        <f t="shared" ref="J86:J91" si="0">IF(I86="Oui",1,0)</f>
        <v>0</v>
      </c>
      <c r="K86" s="360"/>
      <c r="M86" s="38"/>
      <c r="N86" s="78"/>
      <c r="O86" s="97"/>
      <c r="T86" s="184"/>
      <c r="U86" s="184"/>
      <c r="V86" s="184"/>
      <c r="W86" s="184"/>
      <c r="X86" s="184"/>
      <c r="Y86" s="184"/>
      <c r="Z86" s="184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</row>
    <row r="87" spans="1:44" ht="21" customHeight="1" x14ac:dyDescent="0.25">
      <c r="B87" s="224"/>
      <c r="C87" s="488"/>
      <c r="D87" s="228" t="s">
        <v>41</v>
      </c>
      <c r="E87" s="228"/>
      <c r="F87" s="228"/>
      <c r="G87" s="228"/>
      <c r="H87" s="228"/>
      <c r="I87" s="119" t="s">
        <v>26</v>
      </c>
      <c r="J87" s="88">
        <f t="shared" si="0"/>
        <v>0</v>
      </c>
      <c r="K87" s="360"/>
      <c r="M87" s="38"/>
      <c r="N87" s="78"/>
      <c r="O87" s="97"/>
      <c r="T87" s="184"/>
      <c r="U87" s="184"/>
      <c r="V87" s="184"/>
      <c r="W87" s="184"/>
      <c r="X87" s="184"/>
      <c r="Y87" s="184"/>
      <c r="Z87" s="184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</row>
    <row r="88" spans="1:44" ht="21" customHeight="1" x14ac:dyDescent="0.25">
      <c r="B88" s="224"/>
      <c r="C88" s="488"/>
      <c r="D88" s="228" t="s">
        <v>43</v>
      </c>
      <c r="E88" s="228"/>
      <c r="F88" s="228"/>
      <c r="G88" s="228"/>
      <c r="H88" s="228"/>
      <c r="I88" s="119" t="s">
        <v>26</v>
      </c>
      <c r="J88" s="88">
        <f t="shared" si="0"/>
        <v>0</v>
      </c>
      <c r="K88" s="360"/>
      <c r="M88" s="38"/>
      <c r="N88" s="78"/>
      <c r="O88" s="97"/>
      <c r="T88" s="184"/>
      <c r="U88" s="184"/>
      <c r="V88" s="184"/>
      <c r="W88" s="184"/>
      <c r="X88" s="184"/>
      <c r="Y88" s="184"/>
      <c r="Z88" s="184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</row>
    <row r="89" spans="1:44" ht="21" customHeight="1" x14ac:dyDescent="0.25">
      <c r="B89" s="224"/>
      <c r="C89" s="488"/>
      <c r="D89" s="228" t="s">
        <v>40</v>
      </c>
      <c r="E89" s="228"/>
      <c r="F89" s="228"/>
      <c r="G89" s="228"/>
      <c r="H89" s="228"/>
      <c r="I89" s="119" t="s">
        <v>26</v>
      </c>
      <c r="J89" s="88">
        <f t="shared" si="0"/>
        <v>0</v>
      </c>
      <c r="K89" s="360"/>
      <c r="M89" s="38"/>
      <c r="N89" s="78"/>
      <c r="O89" s="97"/>
      <c r="T89" s="184"/>
      <c r="U89" s="184"/>
      <c r="V89" s="184"/>
      <c r="W89" s="184"/>
      <c r="X89" s="184"/>
      <c r="Y89" s="184"/>
      <c r="Z89" s="184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</row>
    <row r="90" spans="1:44" ht="21" customHeight="1" x14ac:dyDescent="0.25">
      <c r="B90" s="224"/>
      <c r="C90" s="488"/>
      <c r="D90" s="228" t="s">
        <v>92</v>
      </c>
      <c r="E90" s="228"/>
      <c r="F90" s="228"/>
      <c r="G90" s="228"/>
      <c r="H90" s="228"/>
      <c r="I90" s="119" t="s">
        <v>26</v>
      </c>
      <c r="J90" s="88">
        <f t="shared" si="0"/>
        <v>0</v>
      </c>
      <c r="K90" s="360"/>
      <c r="M90" s="38"/>
      <c r="N90" s="78"/>
      <c r="O90" s="97"/>
      <c r="T90" s="184"/>
      <c r="U90" s="184"/>
      <c r="V90" s="184"/>
      <c r="W90" s="184"/>
      <c r="X90" s="184"/>
      <c r="Y90" s="184"/>
      <c r="Z90" s="184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</row>
    <row r="91" spans="1:44" ht="21" customHeight="1" x14ac:dyDescent="0.25">
      <c r="B91" s="489"/>
      <c r="C91" s="490"/>
      <c r="D91" s="326" t="s">
        <v>91</v>
      </c>
      <c r="E91" s="326"/>
      <c r="F91" s="326"/>
      <c r="G91" s="326"/>
      <c r="H91" s="326"/>
      <c r="I91" s="119" t="s">
        <v>26</v>
      </c>
      <c r="J91" s="88">
        <f t="shared" si="0"/>
        <v>0</v>
      </c>
      <c r="K91" s="360"/>
      <c r="M91" s="38"/>
      <c r="N91" s="78"/>
      <c r="O91" s="97"/>
      <c r="T91" s="184"/>
      <c r="U91" s="184"/>
      <c r="V91" s="184"/>
      <c r="W91" s="184"/>
      <c r="X91" s="184"/>
      <c r="Y91" s="184"/>
      <c r="Z91" s="184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</row>
    <row r="92" spans="1:44" ht="21" customHeight="1" thickBot="1" x14ac:dyDescent="0.3">
      <c r="B92" s="312" t="s">
        <v>84</v>
      </c>
      <c r="C92" s="313"/>
      <c r="D92" s="313"/>
      <c r="E92" s="313"/>
      <c r="F92" s="313"/>
      <c r="G92" s="313"/>
      <c r="H92" s="313"/>
      <c r="I92" s="132">
        <v>0</v>
      </c>
      <c r="J92" s="118">
        <f>I92*1</f>
        <v>0</v>
      </c>
      <c r="K92" s="361"/>
      <c r="M92" s="38"/>
      <c r="N92" s="78"/>
      <c r="O92" s="97"/>
      <c r="T92" s="184"/>
      <c r="U92" s="184"/>
      <c r="V92" s="184"/>
      <c r="W92" s="184"/>
      <c r="X92" s="184"/>
      <c r="Y92" s="184"/>
      <c r="Z92" s="184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</row>
    <row r="93" spans="1:44" ht="4.5" customHeight="1" x14ac:dyDescent="0.25">
      <c r="B93" s="27"/>
      <c r="C93" s="58"/>
      <c r="D93" s="58"/>
      <c r="E93" s="58"/>
      <c r="F93" s="58"/>
      <c r="G93" s="58"/>
      <c r="H93" s="58"/>
      <c r="I93" s="58"/>
      <c r="J93" s="53"/>
      <c r="M93" s="38"/>
      <c r="N93" s="78"/>
      <c r="O93" s="97"/>
      <c r="T93" s="184"/>
      <c r="U93" s="184"/>
      <c r="V93" s="184"/>
      <c r="W93" s="184"/>
      <c r="X93" s="184"/>
      <c r="Y93" s="184"/>
      <c r="Z93" s="184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</row>
    <row r="94" spans="1:44" s="13" customFormat="1" ht="18.75" customHeight="1" thickBot="1" x14ac:dyDescent="0.3">
      <c r="A94" s="325" t="s">
        <v>201</v>
      </c>
      <c r="B94" s="325"/>
      <c r="C94" s="325"/>
      <c r="D94" s="325"/>
      <c r="E94" s="325"/>
      <c r="F94" s="325"/>
      <c r="G94" s="325"/>
      <c r="H94" s="325"/>
      <c r="I94" s="325"/>
      <c r="J94" s="325"/>
      <c r="K94" s="325"/>
      <c r="L94" s="51"/>
      <c r="M94" s="38"/>
      <c r="N94" s="78"/>
      <c r="O94" s="97"/>
      <c r="Q94" s="186"/>
      <c r="R94" s="186"/>
      <c r="S94" s="186"/>
      <c r="T94" s="184"/>
      <c r="U94" s="184"/>
      <c r="V94" s="184"/>
      <c r="W94" s="184"/>
      <c r="X94" s="184"/>
      <c r="Y94" s="184"/>
      <c r="Z94" s="184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</row>
    <row r="95" spans="1:44" s="11" customFormat="1" ht="18.75" customHeight="1" x14ac:dyDescent="0.25">
      <c r="A95" s="57"/>
      <c r="B95" s="218" t="s">
        <v>126</v>
      </c>
      <c r="C95" s="219"/>
      <c r="D95" s="323" t="s">
        <v>45</v>
      </c>
      <c r="E95" s="324"/>
      <c r="F95" s="324"/>
      <c r="G95" s="324"/>
      <c r="H95" s="131">
        <v>0</v>
      </c>
      <c r="I95" s="244" t="s">
        <v>44</v>
      </c>
      <c r="J95" s="245"/>
      <c r="K95" s="389">
        <f>IF(H95&lt;H98,0,IF(H98&lt;H99,0,I96+I98+I99))</f>
        <v>0</v>
      </c>
      <c r="L95" s="51"/>
      <c r="M95" s="38"/>
      <c r="N95" s="78"/>
      <c r="O95" s="97"/>
      <c r="Q95" s="179" t="s">
        <v>27</v>
      </c>
      <c r="R95" s="181"/>
      <c r="S95" s="181"/>
      <c r="T95" s="184"/>
      <c r="U95" s="184"/>
      <c r="V95" s="184"/>
      <c r="W95" s="184"/>
      <c r="X95" s="184"/>
      <c r="Y95" s="184"/>
      <c r="Z95" s="184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</row>
    <row r="96" spans="1:44" ht="18.75" customHeight="1" x14ac:dyDescent="0.25">
      <c r="B96" s="230"/>
      <c r="C96" s="270"/>
      <c r="D96" s="234" t="s">
        <v>93</v>
      </c>
      <c r="E96" s="235"/>
      <c r="F96" s="235"/>
      <c r="G96" s="235"/>
      <c r="H96" s="236"/>
      <c r="I96" s="43">
        <f>H95*3</f>
        <v>0</v>
      </c>
      <c r="J96" s="209"/>
      <c r="K96" s="390"/>
      <c r="M96" s="38"/>
      <c r="N96" s="78"/>
      <c r="O96" s="97"/>
      <c r="T96" s="184"/>
      <c r="U96" s="184"/>
      <c r="V96" s="184"/>
      <c r="W96" s="184"/>
      <c r="X96" s="184"/>
      <c r="Y96" s="184"/>
      <c r="Z96" s="184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</row>
    <row r="97" spans="1:44" ht="15" customHeight="1" x14ac:dyDescent="0.2">
      <c r="B97" s="230"/>
      <c r="C97" s="270"/>
      <c r="D97" s="240" t="s">
        <v>94</v>
      </c>
      <c r="E97" s="241"/>
      <c r="F97" s="241"/>
      <c r="G97" s="386" t="str">
        <f>IF(H95&lt;H98,"! Erreur de répartition...",IF(H98&lt;H99,"! Erreur de répartition..."," "))</f>
        <v xml:space="preserve"> </v>
      </c>
      <c r="H97" s="386"/>
      <c r="I97" s="154" t="s">
        <v>99</v>
      </c>
      <c r="J97" s="208"/>
      <c r="K97" s="390"/>
      <c r="M97" s="38"/>
      <c r="N97" s="78"/>
      <c r="O97" s="97"/>
      <c r="T97" s="184"/>
      <c r="U97" s="184"/>
      <c r="V97" s="184"/>
      <c r="W97" s="184"/>
      <c r="X97" s="184"/>
      <c r="Y97" s="184"/>
      <c r="Z97" s="184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 s="13" customFormat="1" ht="21.75" customHeight="1" x14ac:dyDescent="0.25">
      <c r="B98" s="230"/>
      <c r="C98" s="270"/>
      <c r="D98" s="271" t="s">
        <v>97</v>
      </c>
      <c r="E98" s="272"/>
      <c r="F98" s="272"/>
      <c r="G98" s="272"/>
      <c r="H98" s="109">
        <v>0</v>
      </c>
      <c r="I98" s="120">
        <f>H98*2</f>
        <v>0</v>
      </c>
      <c r="J98" s="210" t="str">
        <f>IF(H99&gt;H98,"&lt;--Vérifiez les nombres indiqués","  ")</f>
        <v xml:space="preserve">  </v>
      </c>
      <c r="K98" s="390"/>
      <c r="L98" s="51"/>
      <c r="M98" s="38"/>
      <c r="N98" s="78"/>
      <c r="O98" s="97"/>
      <c r="Q98" s="179" t="s">
        <v>27</v>
      </c>
      <c r="R98" s="186"/>
      <c r="S98" s="186"/>
      <c r="T98" s="184"/>
      <c r="U98" s="184"/>
      <c r="V98" s="184"/>
      <c r="W98" s="184"/>
      <c r="X98" s="184"/>
      <c r="Y98" s="184"/>
      <c r="Z98" s="184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 s="13" customFormat="1" ht="43.5" customHeight="1" thickBot="1" x14ac:dyDescent="0.3">
      <c r="B99" s="221"/>
      <c r="C99" s="222"/>
      <c r="D99" s="232" t="s">
        <v>98</v>
      </c>
      <c r="E99" s="233"/>
      <c r="F99" s="233"/>
      <c r="G99" s="233"/>
      <c r="H99" s="132">
        <v>0</v>
      </c>
      <c r="I99" s="121">
        <f>H99*2</f>
        <v>0</v>
      </c>
      <c r="J99" s="211"/>
      <c r="K99" s="391"/>
      <c r="L99" s="51"/>
      <c r="M99" s="38"/>
      <c r="N99" s="96"/>
      <c r="O99" s="103"/>
      <c r="Q99" s="179" t="s">
        <v>27</v>
      </c>
      <c r="R99" s="186"/>
      <c r="S99" s="186"/>
      <c r="T99" s="184"/>
      <c r="U99" s="184"/>
      <c r="V99" s="184"/>
      <c r="W99" s="184"/>
      <c r="X99" s="184"/>
      <c r="Y99" s="184"/>
      <c r="Z99" s="184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</row>
    <row r="100" spans="1:44" s="13" customFormat="1" ht="6" customHeight="1" x14ac:dyDescent="0.25">
      <c r="B100" s="204"/>
      <c r="C100" s="204"/>
      <c r="D100" s="204"/>
      <c r="E100" s="204"/>
      <c r="F100" s="204"/>
      <c r="G100" s="204"/>
      <c r="H100" s="204"/>
      <c r="I100" s="204"/>
      <c r="J100" s="204"/>
      <c r="K100" s="204"/>
      <c r="L100" s="51"/>
      <c r="M100" s="38"/>
      <c r="N100" s="67"/>
      <c r="O100" s="3"/>
      <c r="Q100" s="179"/>
      <c r="R100" s="186"/>
      <c r="S100" s="186"/>
      <c r="T100" s="184"/>
      <c r="U100" s="184"/>
      <c r="V100" s="184"/>
      <c r="W100" s="184"/>
      <c r="X100" s="184"/>
      <c r="Y100" s="184"/>
      <c r="Z100" s="184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</row>
    <row r="101" spans="1:44" s="13" customFormat="1" ht="33.75" customHeight="1" thickBot="1" x14ac:dyDescent="0.3">
      <c r="A101" s="268" t="s">
        <v>202</v>
      </c>
      <c r="B101" s="268"/>
      <c r="C101" s="268"/>
      <c r="D101" s="268"/>
      <c r="E101" s="268"/>
      <c r="F101" s="268"/>
      <c r="G101" s="268"/>
      <c r="H101" s="268"/>
      <c r="I101" s="268"/>
      <c r="J101" s="268"/>
      <c r="K101" s="268"/>
      <c r="L101" s="51"/>
      <c r="M101" s="38"/>
      <c r="N101" s="476" t="s">
        <v>179</v>
      </c>
      <c r="O101" s="476"/>
      <c r="Q101" s="186"/>
      <c r="R101" s="186"/>
      <c r="S101" s="186"/>
      <c r="T101" s="184"/>
      <c r="U101" s="184"/>
      <c r="V101" s="184"/>
      <c r="W101" s="184"/>
      <c r="X101" s="184"/>
      <c r="Y101" s="184"/>
      <c r="Z101" s="184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</row>
    <row r="102" spans="1:44" s="11" customFormat="1" ht="24.75" customHeight="1" x14ac:dyDescent="0.25">
      <c r="A102" s="57"/>
      <c r="B102" s="218" t="s">
        <v>141</v>
      </c>
      <c r="C102" s="219"/>
      <c r="D102" s="220"/>
      <c r="E102" s="47" t="s">
        <v>24</v>
      </c>
      <c r="F102" s="28"/>
      <c r="G102" s="110"/>
      <c r="H102" s="143"/>
      <c r="I102" s="46" t="s">
        <v>29</v>
      </c>
      <c r="J102" s="54"/>
      <c r="K102" s="213">
        <f>IF(J106="Oui",IF(J107="Oui",IF(J108="Oui",IF(J109="Oui",I103+I104+I105,0),0),0),0)</f>
        <v>0</v>
      </c>
      <c r="L102" s="51"/>
      <c r="M102" s="38"/>
      <c r="N102" s="78"/>
      <c r="O102" s="97"/>
      <c r="Q102" s="181"/>
      <c r="R102" s="181"/>
      <c r="S102" s="181"/>
      <c r="T102" s="184"/>
      <c r="U102" s="184"/>
      <c r="V102" s="184"/>
      <c r="W102" s="184"/>
      <c r="X102" s="184"/>
      <c r="Y102" s="184"/>
      <c r="Z102" s="184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</row>
    <row r="103" spans="1:44" ht="23.1" customHeight="1" x14ac:dyDescent="0.25">
      <c r="B103" s="230"/>
      <c r="C103" s="270"/>
      <c r="D103" s="263"/>
      <c r="E103" s="237" t="s">
        <v>158</v>
      </c>
      <c r="F103" s="238"/>
      <c r="G103" s="239"/>
      <c r="H103" s="147">
        <v>0</v>
      </c>
      <c r="I103" s="43">
        <f>H103*2</f>
        <v>0</v>
      </c>
      <c r="J103" s="29"/>
      <c r="K103" s="259"/>
      <c r="M103" s="38"/>
      <c r="N103" s="78"/>
      <c r="O103" s="97"/>
      <c r="Q103" s="179" t="s">
        <v>27</v>
      </c>
      <c r="T103" s="184"/>
      <c r="U103" s="184"/>
      <c r="V103" s="184"/>
      <c r="W103" s="184"/>
      <c r="X103" s="184"/>
      <c r="Y103" s="184"/>
      <c r="Z103" s="184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</row>
    <row r="104" spans="1:44" s="13" customFormat="1" ht="23.1" customHeight="1" x14ac:dyDescent="0.25">
      <c r="B104" s="230"/>
      <c r="C104" s="270"/>
      <c r="D104" s="263"/>
      <c r="E104" s="237" t="s">
        <v>159</v>
      </c>
      <c r="F104" s="238"/>
      <c r="G104" s="239"/>
      <c r="H104" s="109">
        <v>0</v>
      </c>
      <c r="I104" s="123">
        <f>H104*1</f>
        <v>0</v>
      </c>
      <c r="J104" s="55"/>
      <c r="K104" s="259"/>
      <c r="L104" s="51"/>
      <c r="M104" s="38"/>
      <c r="N104" s="78"/>
      <c r="O104" s="97"/>
      <c r="Q104" s="179" t="s">
        <v>27</v>
      </c>
      <c r="R104" s="186"/>
      <c r="S104" s="186"/>
      <c r="T104" s="184"/>
      <c r="U104" s="184"/>
      <c r="V104" s="184"/>
      <c r="W104" s="184"/>
      <c r="X104" s="184"/>
      <c r="Y104" s="184"/>
      <c r="Z104" s="184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</row>
    <row r="105" spans="1:44" s="13" customFormat="1" ht="23.1" customHeight="1" x14ac:dyDescent="0.25">
      <c r="B105" s="230"/>
      <c r="C105" s="270"/>
      <c r="D105" s="263"/>
      <c r="E105" s="237" t="s">
        <v>160</v>
      </c>
      <c r="F105" s="238"/>
      <c r="G105" s="239"/>
      <c r="H105" s="135">
        <v>0</v>
      </c>
      <c r="I105" s="122">
        <f>H105*1</f>
        <v>0</v>
      </c>
      <c r="J105" s="144"/>
      <c r="K105" s="259"/>
      <c r="L105" s="51"/>
      <c r="M105" s="38"/>
      <c r="N105" s="78"/>
      <c r="O105" s="97"/>
      <c r="Q105" s="179" t="s">
        <v>27</v>
      </c>
      <c r="R105" s="186"/>
      <c r="S105" s="186"/>
      <c r="T105" s="184"/>
      <c r="U105" s="184"/>
      <c r="V105" s="184"/>
      <c r="W105" s="184"/>
      <c r="X105" s="184"/>
      <c r="Y105" s="184"/>
      <c r="Z105" s="184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</row>
    <row r="106" spans="1:44" s="13" customFormat="1" ht="20.100000000000001" customHeight="1" x14ac:dyDescent="0.25">
      <c r="B106" s="316" t="s">
        <v>157</v>
      </c>
      <c r="C106" s="317"/>
      <c r="D106" s="322" t="s">
        <v>109</v>
      </c>
      <c r="E106" s="322"/>
      <c r="F106" s="322"/>
      <c r="G106" s="322"/>
      <c r="H106" s="322"/>
      <c r="I106" s="322"/>
      <c r="J106" s="119" t="s">
        <v>26</v>
      </c>
      <c r="K106" s="311"/>
      <c r="L106" s="51"/>
      <c r="M106" s="38"/>
      <c r="N106" s="78"/>
      <c r="O106" s="78"/>
      <c r="Q106" s="186"/>
      <c r="R106" s="186"/>
      <c r="S106" s="186"/>
      <c r="T106" s="184"/>
      <c r="U106" s="184"/>
      <c r="V106" s="184"/>
      <c r="W106" s="184"/>
      <c r="X106" s="184"/>
      <c r="Y106" s="184"/>
      <c r="Z106" s="184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</row>
    <row r="107" spans="1:44" s="13" customFormat="1" ht="20.100000000000001" customHeight="1" x14ac:dyDescent="0.25">
      <c r="B107" s="318"/>
      <c r="C107" s="319"/>
      <c r="D107" s="322" t="s">
        <v>110</v>
      </c>
      <c r="E107" s="322"/>
      <c r="F107" s="322"/>
      <c r="G107" s="322"/>
      <c r="H107" s="322"/>
      <c r="I107" s="322"/>
      <c r="J107" s="119" t="s">
        <v>26</v>
      </c>
      <c r="K107" s="311"/>
      <c r="L107" s="51"/>
      <c r="M107" s="38"/>
      <c r="N107" s="78"/>
      <c r="O107" s="78"/>
      <c r="Q107" s="186"/>
      <c r="R107" s="186"/>
      <c r="S107" s="186"/>
      <c r="T107" s="184"/>
      <c r="U107" s="184"/>
      <c r="V107" s="184"/>
      <c r="W107" s="184"/>
      <c r="X107" s="184"/>
      <c r="Y107" s="184"/>
      <c r="Z107" s="184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</row>
    <row r="108" spans="1:44" s="13" customFormat="1" ht="20.100000000000001" customHeight="1" x14ac:dyDescent="0.25">
      <c r="B108" s="318"/>
      <c r="C108" s="319"/>
      <c r="D108" s="322" t="s">
        <v>111</v>
      </c>
      <c r="E108" s="322"/>
      <c r="F108" s="322"/>
      <c r="G108" s="322"/>
      <c r="H108" s="322"/>
      <c r="I108" s="322"/>
      <c r="J108" s="119" t="s">
        <v>26</v>
      </c>
      <c r="K108" s="311"/>
      <c r="L108" s="51"/>
      <c r="M108" s="38"/>
      <c r="N108" s="78"/>
      <c r="O108" s="78"/>
      <c r="Q108" s="186"/>
      <c r="R108" s="186"/>
      <c r="S108" s="186"/>
      <c r="T108" s="184"/>
      <c r="U108" s="184"/>
      <c r="V108" s="184"/>
      <c r="W108" s="184"/>
      <c r="X108" s="184"/>
      <c r="Y108" s="184"/>
      <c r="Z108" s="184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  <c r="AQ108" s="9"/>
      <c r="AR108" s="9"/>
    </row>
    <row r="109" spans="1:44" s="13" customFormat="1" ht="20.100000000000001" customHeight="1" thickBot="1" x14ac:dyDescent="0.3">
      <c r="B109" s="320"/>
      <c r="C109" s="321"/>
      <c r="D109" s="368" t="s">
        <v>112</v>
      </c>
      <c r="E109" s="368"/>
      <c r="F109" s="368"/>
      <c r="G109" s="368"/>
      <c r="H109" s="368"/>
      <c r="I109" s="368"/>
      <c r="J109" s="133" t="s">
        <v>26</v>
      </c>
      <c r="K109" s="260"/>
      <c r="L109" s="51"/>
      <c r="M109" s="38"/>
      <c r="N109" s="78"/>
      <c r="O109" s="78"/>
      <c r="Q109" s="186"/>
      <c r="R109" s="186"/>
      <c r="S109" s="186"/>
      <c r="T109" s="184"/>
      <c r="U109" s="184"/>
      <c r="V109" s="184"/>
      <c r="W109" s="184"/>
      <c r="X109" s="184"/>
      <c r="Y109" s="184"/>
      <c r="Z109" s="184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  <c r="AQ109" s="9"/>
      <c r="AR109" s="9"/>
    </row>
    <row r="110" spans="1:44" s="13" customFormat="1" ht="27.75" customHeight="1" thickBot="1" x14ac:dyDescent="0.3">
      <c r="A110" s="269" t="s">
        <v>203</v>
      </c>
      <c r="B110" s="269"/>
      <c r="C110" s="269"/>
      <c r="D110" s="269"/>
      <c r="E110" s="269"/>
      <c r="F110" s="269"/>
      <c r="G110" s="269"/>
      <c r="H110" s="269"/>
      <c r="I110" s="269"/>
      <c r="J110" s="269"/>
      <c r="K110" s="269"/>
      <c r="L110" s="51"/>
      <c r="M110" s="38"/>
      <c r="N110" s="78"/>
      <c r="O110" s="78"/>
      <c r="Q110" s="186"/>
      <c r="R110" s="186"/>
      <c r="S110" s="186"/>
      <c r="T110" s="184"/>
      <c r="U110" s="184"/>
      <c r="V110" s="184"/>
      <c r="W110" s="184"/>
      <c r="X110" s="184"/>
      <c r="Y110" s="184"/>
      <c r="Z110" s="184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 s="11" customFormat="1" ht="29.25" customHeight="1" x14ac:dyDescent="0.25">
      <c r="A111" s="57"/>
      <c r="B111" s="218" t="s">
        <v>177</v>
      </c>
      <c r="C111" s="219"/>
      <c r="D111" s="220"/>
      <c r="E111" s="366" t="s">
        <v>46</v>
      </c>
      <c r="F111" s="367"/>
      <c r="G111" s="367"/>
      <c r="H111" s="131">
        <v>0</v>
      </c>
      <c r="I111" s="244" t="s">
        <v>44</v>
      </c>
      <c r="J111" s="245"/>
      <c r="K111" s="213">
        <f>I112</f>
        <v>0</v>
      </c>
      <c r="L111" s="51"/>
      <c r="M111" s="38"/>
      <c r="N111" s="78"/>
      <c r="O111" s="78"/>
      <c r="Q111" s="179" t="s">
        <v>27</v>
      </c>
      <c r="R111" s="181"/>
      <c r="S111" s="181"/>
      <c r="T111" s="184"/>
      <c r="U111" s="184"/>
      <c r="V111" s="184"/>
      <c r="W111" s="184"/>
      <c r="X111" s="184"/>
      <c r="Y111" s="184"/>
      <c r="Z111" s="184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 ht="28.5" customHeight="1" thickBot="1" x14ac:dyDescent="0.3">
      <c r="B112" s="221"/>
      <c r="C112" s="222"/>
      <c r="D112" s="223"/>
      <c r="E112" s="242" t="s">
        <v>85</v>
      </c>
      <c r="F112" s="243"/>
      <c r="G112" s="243"/>
      <c r="H112" s="217"/>
      <c r="I112" s="44">
        <f>H111*5</f>
        <v>0</v>
      </c>
      <c r="J112" s="23"/>
      <c r="K112" s="214"/>
      <c r="M112" s="38"/>
      <c r="N112" s="78"/>
      <c r="O112" s="78"/>
      <c r="T112" s="184"/>
      <c r="U112" s="184"/>
      <c r="V112" s="184"/>
      <c r="W112" s="184"/>
      <c r="X112" s="184"/>
      <c r="Y112" s="184"/>
      <c r="Z112" s="184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1:44" s="13" customFormat="1" ht="8.25" customHeight="1" x14ac:dyDescent="0.25">
      <c r="A113" s="264"/>
      <c r="B113" s="264"/>
      <c r="C113" s="264"/>
      <c r="D113" s="264"/>
      <c r="E113" s="264"/>
      <c r="F113" s="264"/>
      <c r="G113" s="264"/>
      <c r="H113" s="264"/>
      <c r="I113" s="264"/>
      <c r="J113" s="264"/>
      <c r="L113" s="51"/>
      <c r="M113" s="38"/>
      <c r="N113" s="78"/>
      <c r="O113" s="78"/>
      <c r="Q113" s="186"/>
      <c r="R113" s="186"/>
      <c r="S113" s="186"/>
      <c r="T113" s="184"/>
      <c r="U113" s="184"/>
      <c r="V113" s="184"/>
      <c r="W113" s="184"/>
      <c r="X113" s="184"/>
      <c r="Y113" s="184"/>
      <c r="Z113" s="184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1:44" s="13" customFormat="1" ht="25.5" customHeight="1" thickBot="1" x14ac:dyDescent="0.3">
      <c r="A114" s="212" t="s">
        <v>204</v>
      </c>
      <c r="B114" s="212"/>
      <c r="C114" s="212"/>
      <c r="D114" s="212"/>
      <c r="E114" s="212"/>
      <c r="F114" s="212"/>
      <c r="G114" s="212"/>
      <c r="H114" s="212"/>
      <c r="I114" s="212"/>
      <c r="J114" s="212"/>
      <c r="K114" s="212"/>
      <c r="L114" s="51"/>
      <c r="M114" s="38"/>
      <c r="N114" s="78"/>
      <c r="O114" s="78"/>
      <c r="Q114" s="186"/>
      <c r="R114" s="186"/>
      <c r="S114" s="186"/>
      <c r="T114" s="184"/>
      <c r="U114" s="184"/>
      <c r="V114" s="184"/>
      <c r="W114" s="184"/>
      <c r="X114" s="184"/>
      <c r="Y114" s="184"/>
      <c r="Z114" s="184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1:44" s="11" customFormat="1" ht="21" customHeight="1" x14ac:dyDescent="0.25">
      <c r="A115" s="57"/>
      <c r="B115" s="218" t="s">
        <v>147</v>
      </c>
      <c r="C115" s="219"/>
      <c r="D115" s="350" t="s">
        <v>47</v>
      </c>
      <c r="E115" s="351"/>
      <c r="F115" s="351"/>
      <c r="G115" s="351"/>
      <c r="H115" s="131">
        <v>0</v>
      </c>
      <c r="I115" s="244" t="s">
        <v>44</v>
      </c>
      <c r="J115" s="245"/>
      <c r="K115" s="213">
        <f>IF(H115&lt;H118,0,I116+I118)</f>
        <v>0</v>
      </c>
      <c r="L115" s="51"/>
      <c r="M115" s="38"/>
      <c r="N115" s="78"/>
      <c r="O115" s="78"/>
      <c r="Q115" s="179" t="s">
        <v>27</v>
      </c>
      <c r="R115" s="181"/>
      <c r="S115" s="181"/>
      <c r="T115" s="184"/>
      <c r="U115" s="184"/>
      <c r="V115" s="184"/>
      <c r="W115" s="184"/>
      <c r="X115" s="184"/>
      <c r="Y115" s="184"/>
      <c r="Z115" s="184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1:44" ht="20.25" customHeight="1" x14ac:dyDescent="0.25">
      <c r="B116" s="230"/>
      <c r="C116" s="270"/>
      <c r="D116" s="355" t="s">
        <v>86</v>
      </c>
      <c r="E116" s="356"/>
      <c r="F116" s="356"/>
      <c r="G116" s="356"/>
      <c r="H116" s="357"/>
      <c r="I116" s="43">
        <f>H115*5</f>
        <v>0</v>
      </c>
      <c r="J116" s="210" t="str">
        <f>IF(H118&gt;H115,"&lt;--Vérifiez les nombres indiqués","  ")</f>
        <v xml:space="preserve">  </v>
      </c>
      <c r="K116" s="259"/>
      <c r="M116" s="38"/>
      <c r="N116" s="78"/>
      <c r="O116" s="78"/>
      <c r="T116" s="184"/>
      <c r="U116" s="184"/>
      <c r="V116" s="184"/>
      <c r="W116" s="184"/>
      <c r="X116" s="184"/>
      <c r="Y116" s="184"/>
      <c r="Z116" s="184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1:44" ht="16.5" customHeight="1" x14ac:dyDescent="0.25">
      <c r="B117" s="230"/>
      <c r="C117" s="270"/>
      <c r="D117" s="65" t="s">
        <v>48</v>
      </c>
      <c r="E117" s="66"/>
      <c r="F117" s="66"/>
      <c r="G117" s="66"/>
      <c r="H117" s="125"/>
      <c r="I117" s="145" t="s">
        <v>99</v>
      </c>
      <c r="J117" s="352"/>
      <c r="K117" s="259"/>
      <c r="M117" s="38"/>
      <c r="N117" s="78"/>
      <c r="O117" s="78"/>
      <c r="T117" s="184"/>
      <c r="U117" s="184"/>
      <c r="V117" s="184"/>
      <c r="W117" s="184"/>
      <c r="X117" s="184"/>
      <c r="Y117" s="184"/>
      <c r="Z117" s="184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1:44" s="13" customFormat="1" ht="21.75" customHeight="1" thickBot="1" x14ac:dyDescent="0.3">
      <c r="B118" s="221"/>
      <c r="C118" s="222"/>
      <c r="D118" s="353" t="s">
        <v>95</v>
      </c>
      <c r="E118" s="354"/>
      <c r="F118" s="354"/>
      <c r="G118" s="354"/>
      <c r="H118" s="132">
        <v>0</v>
      </c>
      <c r="I118" s="124">
        <f>H118*2</f>
        <v>0</v>
      </c>
      <c r="J118" s="211"/>
      <c r="K118" s="214"/>
      <c r="L118" s="51"/>
      <c r="M118" s="38"/>
      <c r="N118" s="78"/>
      <c r="O118" s="78"/>
      <c r="Q118" s="179" t="s">
        <v>27</v>
      </c>
      <c r="R118" s="186"/>
      <c r="S118" s="186"/>
      <c r="T118" s="184"/>
      <c r="U118" s="184"/>
      <c r="V118" s="184"/>
      <c r="W118" s="184"/>
      <c r="X118" s="184"/>
      <c r="Y118" s="184"/>
      <c r="Z118" s="184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1:44" s="13" customFormat="1" ht="7.5" customHeight="1" x14ac:dyDescent="0.25">
      <c r="J119" s="56"/>
      <c r="L119" s="51"/>
      <c r="M119" s="38"/>
      <c r="N119" s="78"/>
      <c r="O119" s="78"/>
      <c r="Q119" s="186"/>
      <c r="R119" s="186"/>
      <c r="S119" s="186"/>
      <c r="T119" s="184"/>
      <c r="U119" s="184"/>
      <c r="V119" s="184"/>
      <c r="W119" s="184"/>
      <c r="X119" s="184"/>
      <c r="Y119" s="184"/>
      <c r="Z119" s="184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1:44" s="13" customFormat="1" ht="24.75" customHeight="1" thickBot="1" x14ac:dyDescent="0.3">
      <c r="A120" s="302" t="s">
        <v>191</v>
      </c>
      <c r="B120" s="303"/>
      <c r="C120" s="303"/>
      <c r="D120" s="303"/>
      <c r="E120" s="303"/>
      <c r="F120" s="303"/>
      <c r="G120" s="303"/>
      <c r="H120" s="303"/>
      <c r="I120" s="303"/>
      <c r="J120" s="303"/>
      <c r="L120" s="51"/>
      <c r="M120" s="38"/>
      <c r="N120" s="78"/>
      <c r="O120" s="78"/>
      <c r="Q120" s="186"/>
      <c r="R120" s="186"/>
      <c r="S120" s="186"/>
      <c r="T120" s="184"/>
      <c r="U120" s="184"/>
      <c r="V120" s="184"/>
      <c r="W120" s="184"/>
      <c r="X120" s="184"/>
      <c r="Y120" s="184"/>
      <c r="Z120" s="184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1:44" ht="21.75" customHeight="1" x14ac:dyDescent="0.25">
      <c r="B121" s="295" t="s">
        <v>161</v>
      </c>
      <c r="C121" s="362"/>
      <c r="D121" s="362"/>
      <c r="E121" s="362"/>
      <c r="F121" s="362"/>
      <c r="G121" s="362"/>
      <c r="H121" s="363"/>
      <c r="I121" s="126" t="s">
        <v>50</v>
      </c>
      <c r="J121" s="26" t="s">
        <v>59</v>
      </c>
      <c r="K121" s="359">
        <f>IF(SUM(J122:J129)&gt;3,3,SUM(J122:J129))</f>
        <v>0</v>
      </c>
      <c r="M121" s="38"/>
      <c r="N121" s="78"/>
      <c r="O121" s="78"/>
      <c r="T121" s="184"/>
      <c r="U121" s="184"/>
      <c r="V121" s="184"/>
      <c r="W121" s="184"/>
      <c r="X121" s="184"/>
      <c r="Y121" s="184"/>
      <c r="Z121" s="184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1:44" ht="21.95" customHeight="1" x14ac:dyDescent="0.25">
      <c r="B122" s="230" t="s">
        <v>106</v>
      </c>
      <c r="C122" s="225"/>
      <c r="D122" s="228" t="s">
        <v>104</v>
      </c>
      <c r="E122" s="228"/>
      <c r="F122" s="228"/>
      <c r="G122" s="228"/>
      <c r="H122" s="228"/>
      <c r="I122" s="119" t="s">
        <v>26</v>
      </c>
      <c r="J122" s="88">
        <f>IF(I122="Oui",1,0)</f>
        <v>0</v>
      </c>
      <c r="K122" s="360"/>
      <c r="M122" s="38"/>
      <c r="N122" s="78"/>
      <c r="O122" s="78"/>
      <c r="T122" s="184"/>
      <c r="U122" s="184"/>
      <c r="V122" s="184"/>
      <c r="W122" s="184"/>
      <c r="X122" s="184"/>
      <c r="Y122" s="184"/>
      <c r="Z122" s="184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1:44" ht="21.95" customHeight="1" x14ac:dyDescent="0.25">
      <c r="B123" s="230"/>
      <c r="C123" s="225"/>
      <c r="D123" s="228" t="s">
        <v>105</v>
      </c>
      <c r="E123" s="228"/>
      <c r="F123" s="228"/>
      <c r="G123" s="228"/>
      <c r="H123" s="228"/>
      <c r="I123" s="119" t="s">
        <v>26</v>
      </c>
      <c r="J123" s="88">
        <f>IF(I123="Oui",1,0)</f>
        <v>0</v>
      </c>
      <c r="K123" s="360"/>
      <c r="M123" s="38"/>
      <c r="N123" s="78"/>
      <c r="O123" s="78"/>
      <c r="T123" s="184"/>
      <c r="U123" s="184"/>
      <c r="V123" s="184"/>
      <c r="W123" s="184"/>
      <c r="X123" s="184"/>
      <c r="Y123" s="184"/>
      <c r="Z123" s="184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1:44" ht="21.95" customHeight="1" x14ac:dyDescent="0.25">
      <c r="B124" s="231"/>
      <c r="C124" s="225"/>
      <c r="D124" s="228" t="s">
        <v>155</v>
      </c>
      <c r="E124" s="228"/>
      <c r="F124" s="228"/>
      <c r="G124" s="228"/>
      <c r="H124" s="228"/>
      <c r="I124" s="119" t="s">
        <v>26</v>
      </c>
      <c r="J124" s="88">
        <f>IF(I124="Oui",1,0)</f>
        <v>0</v>
      </c>
      <c r="K124" s="360"/>
      <c r="M124" s="38"/>
      <c r="N124" s="77"/>
      <c r="O124" s="77"/>
      <c r="T124" s="184"/>
      <c r="U124" s="184"/>
      <c r="V124" s="184"/>
      <c r="W124" s="184"/>
      <c r="X124" s="184"/>
      <c r="Y124" s="184"/>
      <c r="Z124" s="184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1:44" ht="21.95" customHeight="1" x14ac:dyDescent="0.25">
      <c r="B125" s="231"/>
      <c r="C125" s="225"/>
      <c r="D125" s="228" t="s">
        <v>163</v>
      </c>
      <c r="E125" s="228"/>
      <c r="F125" s="228"/>
      <c r="G125" s="228"/>
      <c r="H125" s="228"/>
      <c r="I125" s="119" t="s">
        <v>26</v>
      </c>
      <c r="J125" s="88">
        <f t="shared" ref="J125:J129" si="1">IF(I125="Oui",1,0)</f>
        <v>0</v>
      </c>
      <c r="K125" s="360"/>
      <c r="M125" s="38"/>
      <c r="N125" s="77"/>
      <c r="O125" s="77"/>
      <c r="P125" s="146"/>
      <c r="Q125" s="188"/>
      <c r="R125" s="188"/>
      <c r="S125" s="188"/>
      <c r="T125" s="184"/>
      <c r="U125" s="184"/>
      <c r="V125" s="184"/>
      <c r="W125" s="184"/>
      <c r="X125" s="184"/>
      <c r="Y125" s="184"/>
      <c r="Z125" s="184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1:44" ht="21.95" customHeight="1" x14ac:dyDescent="0.25">
      <c r="B126" s="231"/>
      <c r="C126" s="225"/>
      <c r="D126" s="228" t="s">
        <v>164</v>
      </c>
      <c r="E126" s="228"/>
      <c r="F126" s="228"/>
      <c r="G126" s="228"/>
      <c r="H126" s="228"/>
      <c r="I126" s="119" t="s">
        <v>26</v>
      </c>
      <c r="J126" s="88">
        <f t="shared" si="1"/>
        <v>0</v>
      </c>
      <c r="K126" s="360"/>
      <c r="M126" s="38"/>
      <c r="N126" s="77"/>
      <c r="O126" s="77"/>
      <c r="P126" s="146"/>
      <c r="Q126" s="188"/>
      <c r="R126" s="188"/>
      <c r="S126" s="188"/>
      <c r="T126" s="184"/>
      <c r="U126" s="184"/>
      <c r="V126" s="184"/>
      <c r="W126" s="184"/>
      <c r="X126" s="184"/>
      <c r="Y126" s="184"/>
      <c r="Z126" s="184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1:44" ht="21.95" customHeight="1" x14ac:dyDescent="0.25">
      <c r="B127" s="231"/>
      <c r="C127" s="225"/>
      <c r="D127" s="228" t="s">
        <v>165</v>
      </c>
      <c r="E127" s="228"/>
      <c r="F127" s="228"/>
      <c r="G127" s="228"/>
      <c r="H127" s="228"/>
      <c r="I127" s="119" t="s">
        <v>26</v>
      </c>
      <c r="J127" s="88">
        <f t="shared" si="1"/>
        <v>0</v>
      </c>
      <c r="K127" s="360"/>
      <c r="M127" s="38"/>
      <c r="N127" s="77"/>
      <c r="O127" s="77"/>
      <c r="P127" s="146"/>
      <c r="Q127" s="188"/>
      <c r="R127" s="188"/>
      <c r="S127" s="188"/>
      <c r="T127" s="184"/>
      <c r="U127" s="184"/>
      <c r="V127" s="184"/>
      <c r="W127" s="184"/>
      <c r="X127" s="184"/>
      <c r="Y127" s="184"/>
      <c r="Z127" s="184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1:44" ht="21.95" customHeight="1" x14ac:dyDescent="0.25">
      <c r="B128" s="231"/>
      <c r="C128" s="225"/>
      <c r="D128" s="228" t="s">
        <v>166</v>
      </c>
      <c r="E128" s="228"/>
      <c r="F128" s="228"/>
      <c r="G128" s="228"/>
      <c r="H128" s="228"/>
      <c r="I128" s="119" t="s">
        <v>26</v>
      </c>
      <c r="J128" s="88">
        <f t="shared" si="1"/>
        <v>0</v>
      </c>
      <c r="K128" s="360"/>
      <c r="M128" s="38"/>
      <c r="N128" s="77"/>
      <c r="O128" s="77"/>
      <c r="P128" s="146"/>
      <c r="Q128" s="188"/>
      <c r="R128" s="188"/>
      <c r="S128" s="188"/>
      <c r="T128" s="184"/>
      <c r="U128" s="184"/>
      <c r="V128" s="184"/>
      <c r="W128" s="184"/>
      <c r="X128" s="184"/>
      <c r="Y128" s="184"/>
      <c r="Z128" s="184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 ht="21.95" customHeight="1" thickBot="1" x14ac:dyDescent="0.3">
      <c r="B129" s="226"/>
      <c r="C129" s="227"/>
      <c r="D129" s="229" t="s">
        <v>167</v>
      </c>
      <c r="E129" s="229"/>
      <c r="F129" s="229"/>
      <c r="G129" s="229"/>
      <c r="H129" s="229"/>
      <c r="I129" s="133" t="s">
        <v>26</v>
      </c>
      <c r="J129" s="118">
        <f t="shared" si="1"/>
        <v>0</v>
      </c>
      <c r="K129" s="361"/>
      <c r="M129" s="38"/>
      <c r="N129" s="79"/>
      <c r="O129" s="98"/>
      <c r="T129" s="184"/>
      <c r="U129" s="184"/>
      <c r="V129" s="184"/>
      <c r="W129" s="184"/>
      <c r="X129" s="184"/>
      <c r="Y129" s="184"/>
      <c r="Z129" s="184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s="3" customFormat="1" ht="6" customHeight="1" x14ac:dyDescent="0.25">
      <c r="B130" s="59"/>
      <c r="C130" s="148"/>
      <c r="D130" s="148"/>
      <c r="E130" s="148"/>
      <c r="F130" s="148"/>
      <c r="G130" s="148"/>
      <c r="H130" s="148"/>
      <c r="I130" s="148"/>
      <c r="J130" s="148"/>
      <c r="K130" s="148"/>
      <c r="L130" s="148"/>
      <c r="M130" s="148"/>
      <c r="N130" s="148"/>
      <c r="O130" s="148"/>
      <c r="Q130" s="156"/>
      <c r="R130" s="156"/>
      <c r="S130" s="156"/>
      <c r="T130" s="184"/>
      <c r="U130" s="184"/>
      <c r="V130" s="184"/>
      <c r="W130" s="184"/>
      <c r="X130" s="184"/>
      <c r="Y130" s="184"/>
      <c r="Z130" s="184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 s="3" customFormat="1" ht="6" customHeight="1" thickBot="1" x14ac:dyDescent="0.3">
      <c r="B131" s="148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148"/>
      <c r="O131" s="148"/>
      <c r="Q131" s="156"/>
      <c r="R131" s="156"/>
      <c r="S131" s="156"/>
      <c r="T131" s="184"/>
      <c r="U131" s="184"/>
      <c r="V131" s="184"/>
      <c r="W131" s="184"/>
      <c r="X131" s="184"/>
      <c r="Y131" s="184"/>
      <c r="Z131" s="184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 ht="19.5" customHeight="1" thickBot="1" x14ac:dyDescent="0.3">
      <c r="B132" s="295" t="s">
        <v>87</v>
      </c>
      <c r="C132" s="296"/>
      <c r="D132" s="296"/>
      <c r="E132" s="296"/>
      <c r="F132" s="296"/>
      <c r="G132" s="296"/>
      <c r="H132" s="75"/>
      <c r="I132" s="126" t="s">
        <v>50</v>
      </c>
      <c r="J132" s="26" t="s">
        <v>59</v>
      </c>
      <c r="K132" s="304">
        <f>IF(SUM(J133:J135)&gt;2,2,SUM(J133:J135))</f>
        <v>0</v>
      </c>
      <c r="L132" s="341"/>
      <c r="M132" s="48"/>
      <c r="N132" s="476" t="s">
        <v>179</v>
      </c>
      <c r="O132" s="476"/>
      <c r="T132" s="184"/>
      <c r="U132" s="184"/>
      <c r="V132" s="184"/>
      <c r="W132" s="184"/>
      <c r="X132" s="184"/>
      <c r="Y132" s="184"/>
      <c r="Z132" s="184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 ht="24.95" customHeight="1" x14ac:dyDescent="0.25">
      <c r="B133" s="230" t="s">
        <v>154</v>
      </c>
      <c r="C133" s="225"/>
      <c r="D133" s="228" t="s">
        <v>168</v>
      </c>
      <c r="E133" s="228"/>
      <c r="F133" s="228"/>
      <c r="G133" s="228"/>
      <c r="H133" s="228"/>
      <c r="I133" s="119" t="s">
        <v>26</v>
      </c>
      <c r="J133" s="88">
        <f>IF(I133="Oui",2,0)</f>
        <v>0</v>
      </c>
      <c r="K133" s="305"/>
      <c r="L133" s="341"/>
      <c r="M133" s="48"/>
      <c r="N133" s="93"/>
      <c r="O133" s="93"/>
      <c r="T133" s="184"/>
      <c r="U133" s="184"/>
      <c r="V133" s="184"/>
      <c r="W133" s="184"/>
      <c r="X133" s="184"/>
      <c r="Y133" s="184"/>
      <c r="Z133" s="184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 ht="24.95" customHeight="1" x14ac:dyDescent="0.25">
      <c r="B134" s="231"/>
      <c r="C134" s="225"/>
      <c r="D134" s="228" t="s">
        <v>148</v>
      </c>
      <c r="E134" s="228"/>
      <c r="F134" s="228"/>
      <c r="G134" s="228"/>
      <c r="H134" s="228"/>
      <c r="I134" s="119" t="s">
        <v>26</v>
      </c>
      <c r="J134" s="88">
        <f>IF(I134="Oui",2,0)</f>
        <v>0</v>
      </c>
      <c r="K134" s="305"/>
      <c r="L134" s="341"/>
      <c r="M134" s="48"/>
      <c r="N134" s="93"/>
      <c r="O134" s="93"/>
      <c r="T134" s="184"/>
      <c r="U134" s="184"/>
      <c r="V134" s="184"/>
      <c r="W134" s="184"/>
      <c r="X134" s="184"/>
      <c r="Y134" s="184"/>
      <c r="Z134" s="184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 ht="24.95" customHeight="1" thickBot="1" x14ac:dyDescent="0.3">
      <c r="B135" s="226"/>
      <c r="C135" s="227"/>
      <c r="D135" s="229" t="s">
        <v>89</v>
      </c>
      <c r="E135" s="229"/>
      <c r="F135" s="229"/>
      <c r="G135" s="229"/>
      <c r="H135" s="229"/>
      <c r="I135" s="133" t="s">
        <v>26</v>
      </c>
      <c r="J135" s="118">
        <f>IF(I135="Oui",2,0)</f>
        <v>0</v>
      </c>
      <c r="K135" s="306"/>
      <c r="L135" s="341"/>
      <c r="M135" s="48"/>
      <c r="N135" s="93"/>
      <c r="O135" s="93"/>
      <c r="T135" s="184"/>
      <c r="U135" s="184"/>
      <c r="V135" s="184"/>
      <c r="W135" s="184"/>
      <c r="X135" s="184"/>
      <c r="Y135" s="184"/>
      <c r="Z135" s="184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 ht="6.75" customHeight="1" thickBot="1" x14ac:dyDescent="0.3">
      <c r="B136" s="72"/>
      <c r="C136" s="72"/>
      <c r="D136" s="58"/>
      <c r="E136" s="58"/>
      <c r="F136" s="58"/>
      <c r="G136" s="58"/>
      <c r="H136" s="58"/>
      <c r="I136" s="58"/>
      <c r="J136" s="58"/>
      <c r="K136" s="58"/>
      <c r="L136" s="83"/>
      <c r="M136" s="83"/>
      <c r="N136" s="93"/>
      <c r="O136" s="93"/>
      <c r="P136" s="83"/>
      <c r="T136" s="184"/>
      <c r="U136" s="184"/>
      <c r="V136" s="184"/>
      <c r="W136" s="184"/>
      <c r="X136" s="184"/>
      <c r="Y136" s="184"/>
      <c r="Z136" s="184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 ht="20.25" customHeight="1" x14ac:dyDescent="0.25">
      <c r="B137" s="295" t="s">
        <v>88</v>
      </c>
      <c r="C137" s="296"/>
      <c r="D137" s="296"/>
      <c r="E137" s="296"/>
      <c r="F137" s="296"/>
      <c r="G137" s="296"/>
      <c r="H137" s="296"/>
      <c r="I137" s="126" t="s">
        <v>50</v>
      </c>
      <c r="J137" s="26" t="s">
        <v>59</v>
      </c>
      <c r="K137" s="304">
        <f>IF((J138+J139)&gt;0,1,0)</f>
        <v>0</v>
      </c>
      <c r="L137" s="341"/>
      <c r="M137" s="48"/>
      <c r="N137" s="93"/>
      <c r="O137" s="93"/>
      <c r="T137" s="184"/>
      <c r="U137" s="184"/>
      <c r="V137" s="184"/>
      <c r="W137" s="184"/>
      <c r="X137" s="184"/>
      <c r="Y137" s="184"/>
      <c r="Z137" s="184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 ht="17.25" customHeight="1" x14ac:dyDescent="0.25">
      <c r="B138" s="224" t="s">
        <v>156</v>
      </c>
      <c r="C138" s="225"/>
      <c r="D138" s="228" t="s">
        <v>96</v>
      </c>
      <c r="E138" s="228"/>
      <c r="F138" s="228"/>
      <c r="G138" s="228"/>
      <c r="H138" s="228"/>
      <c r="I138" s="119" t="s">
        <v>26</v>
      </c>
      <c r="J138" s="88">
        <f>IF(I138="Oui",1,0)</f>
        <v>0</v>
      </c>
      <c r="K138" s="305"/>
      <c r="L138" s="341"/>
      <c r="M138" s="48"/>
      <c r="N138" s="93"/>
      <c r="O138" s="93"/>
      <c r="T138" s="184"/>
      <c r="U138" s="184"/>
      <c r="V138" s="184"/>
      <c r="W138" s="184"/>
      <c r="X138" s="184"/>
      <c r="Y138" s="184"/>
      <c r="Z138" s="184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 ht="24.95" customHeight="1" thickBot="1" x14ac:dyDescent="0.3">
      <c r="B139" s="226"/>
      <c r="C139" s="227"/>
      <c r="D139" s="358" t="s">
        <v>125</v>
      </c>
      <c r="E139" s="358"/>
      <c r="F139" s="358"/>
      <c r="G139" s="358"/>
      <c r="H139" s="358"/>
      <c r="I139" s="133" t="s">
        <v>26</v>
      </c>
      <c r="J139" s="118">
        <f>IF(I139="Oui",1,0)</f>
        <v>0</v>
      </c>
      <c r="K139" s="306"/>
      <c r="L139" s="341"/>
      <c r="M139" s="48"/>
      <c r="N139" s="93"/>
      <c r="O139" s="93"/>
      <c r="T139" s="184"/>
      <c r="U139" s="184"/>
      <c r="V139" s="184"/>
      <c r="W139" s="184"/>
      <c r="X139" s="184"/>
      <c r="Y139" s="184"/>
      <c r="Z139" s="184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  <c r="AQ139" s="9"/>
      <c r="AR139" s="9"/>
    </row>
    <row r="140" spans="1:44" s="13" customFormat="1" ht="24.95" customHeight="1" thickBot="1" x14ac:dyDescent="0.3">
      <c r="A140" s="302" t="s">
        <v>205</v>
      </c>
      <c r="B140" s="303"/>
      <c r="C140" s="303"/>
      <c r="D140" s="303"/>
      <c r="E140" s="303"/>
      <c r="F140" s="303"/>
      <c r="G140" s="303"/>
      <c r="H140" s="303"/>
      <c r="I140" s="303"/>
      <c r="J140" s="303"/>
      <c r="L140" s="51"/>
      <c r="M140" s="38"/>
      <c r="N140" s="93"/>
      <c r="O140" s="93"/>
      <c r="Q140" s="186"/>
      <c r="R140" s="186"/>
      <c r="S140" s="186"/>
      <c r="T140" s="184"/>
      <c r="U140" s="184"/>
      <c r="V140" s="184"/>
      <c r="W140" s="184"/>
      <c r="X140" s="184"/>
      <c r="Y140" s="184"/>
      <c r="Z140" s="184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  <c r="AQ140" s="9"/>
      <c r="AR140" s="9"/>
    </row>
    <row r="141" spans="1:44" ht="21.75" customHeight="1" x14ac:dyDescent="0.2">
      <c r="B141" s="218" t="s">
        <v>107</v>
      </c>
      <c r="C141" s="220"/>
      <c r="D141" s="89"/>
      <c r="E141" s="90"/>
      <c r="F141" s="90"/>
      <c r="G141" s="90"/>
      <c r="H141" s="90"/>
      <c r="I141" s="200" t="s">
        <v>50</v>
      </c>
      <c r="J141" s="199" t="s">
        <v>59</v>
      </c>
      <c r="K141" s="310">
        <f>J142</f>
        <v>0</v>
      </c>
      <c r="L141" s="341"/>
      <c r="M141" s="48"/>
      <c r="N141" s="78"/>
      <c r="O141" s="78"/>
      <c r="T141" s="184"/>
      <c r="U141" s="184"/>
      <c r="V141" s="184"/>
      <c r="W141" s="184"/>
      <c r="X141" s="184"/>
      <c r="Y141" s="184"/>
      <c r="Z141" s="184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  <c r="AQ141" s="9"/>
      <c r="AR141" s="9"/>
    </row>
    <row r="142" spans="1:44" ht="24.95" customHeight="1" x14ac:dyDescent="0.25">
      <c r="B142" s="230"/>
      <c r="C142" s="263"/>
      <c r="D142" s="308" t="s">
        <v>60</v>
      </c>
      <c r="E142" s="309"/>
      <c r="F142" s="309"/>
      <c r="G142" s="309"/>
      <c r="H142" s="309"/>
      <c r="I142" s="119" t="s">
        <v>26</v>
      </c>
      <c r="J142" s="201">
        <f>IF(I142="Oui",2,0)</f>
        <v>0</v>
      </c>
      <c r="K142" s="311"/>
      <c r="L142" s="341"/>
      <c r="M142" s="48"/>
      <c r="N142" s="78"/>
      <c r="O142" s="97"/>
      <c r="T142" s="184"/>
      <c r="U142" s="184"/>
      <c r="V142" s="184"/>
      <c r="W142" s="184"/>
      <c r="X142" s="184"/>
      <c r="Y142" s="184"/>
      <c r="Z142" s="184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  <c r="AQ142" s="9"/>
      <c r="AR142" s="9"/>
    </row>
    <row r="143" spans="1:44" ht="24.95" customHeight="1" thickBot="1" x14ac:dyDescent="0.3">
      <c r="B143" s="221"/>
      <c r="C143" s="223"/>
      <c r="D143" s="327" t="s">
        <v>51</v>
      </c>
      <c r="E143" s="328"/>
      <c r="F143" s="364" t="s">
        <v>100</v>
      </c>
      <c r="G143" s="364"/>
      <c r="H143" s="364"/>
      <c r="I143" s="365"/>
      <c r="J143" s="365"/>
      <c r="K143" s="260"/>
      <c r="L143" s="341"/>
      <c r="M143" s="48"/>
      <c r="N143" s="79"/>
      <c r="O143" s="98"/>
      <c r="T143" s="184"/>
      <c r="U143" s="184"/>
      <c r="V143" s="184"/>
      <c r="W143" s="184"/>
      <c r="X143" s="184"/>
      <c r="Y143" s="184"/>
      <c r="Z143" s="184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  <c r="AQ143" s="9"/>
      <c r="AR143" s="9"/>
    </row>
    <row r="144" spans="1:44" ht="16.5" customHeight="1" x14ac:dyDescent="0.25">
      <c r="M144" s="38"/>
      <c r="N144" s="67"/>
      <c r="T144" s="184"/>
      <c r="U144" s="184"/>
      <c r="V144" s="184"/>
      <c r="W144" s="184"/>
      <c r="X144" s="184"/>
      <c r="Y144" s="184"/>
      <c r="Z144" s="184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  <c r="AQ144" s="9"/>
      <c r="AR144" s="9"/>
    </row>
    <row r="145" spans="1:44" ht="26.25" customHeight="1" x14ac:dyDescent="0.25">
      <c r="H145" s="339" t="s">
        <v>207</v>
      </c>
      <c r="I145" s="340"/>
      <c r="J145" s="348">
        <f>K22+K25+K28+K37+K46+K55+K62+K67+K72+K77+K80+K84+K95+K102+K111+K115+K121+K132+K137+K141</f>
        <v>0</v>
      </c>
      <c r="K145" s="349"/>
      <c r="M145" s="38"/>
      <c r="N145" s="67"/>
      <c r="T145" s="184"/>
      <c r="U145" s="184"/>
      <c r="V145" s="184"/>
      <c r="W145" s="184"/>
      <c r="X145" s="184"/>
      <c r="Y145" s="184"/>
      <c r="Z145" s="184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  <c r="AQ145" s="9"/>
      <c r="AR145" s="9"/>
    </row>
    <row r="146" spans="1:44" ht="16.5" customHeight="1" x14ac:dyDescent="0.25">
      <c r="M146" s="38"/>
      <c r="N146" s="67"/>
      <c r="T146" s="184"/>
      <c r="U146" s="184"/>
      <c r="V146" s="184"/>
      <c r="W146" s="184"/>
      <c r="X146" s="184"/>
      <c r="Y146" s="184"/>
      <c r="Z146" s="184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  <c r="AQ146" s="9"/>
      <c r="AR146" s="9"/>
    </row>
    <row r="147" spans="1:44" s="13" customFormat="1" ht="24.95" customHeight="1" x14ac:dyDescent="0.25">
      <c r="A147" s="33"/>
      <c r="H147" s="35"/>
      <c r="I147" s="342" t="str">
        <f>UPPER(D9)</f>
        <v>………………………………………..</v>
      </c>
      <c r="J147" s="343"/>
      <c r="K147" s="344"/>
      <c r="L147" s="9"/>
      <c r="M147" s="9"/>
      <c r="N147" s="9"/>
      <c r="O147" s="9"/>
      <c r="Q147" s="186"/>
      <c r="R147" s="186"/>
      <c r="S147" s="186"/>
      <c r="T147" s="184"/>
      <c r="U147" s="184"/>
      <c r="V147" s="184"/>
      <c r="W147" s="184"/>
      <c r="X147" s="184"/>
      <c r="Y147" s="184"/>
      <c r="Z147" s="184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  <c r="AQ147" s="9"/>
      <c r="AR147" s="9"/>
    </row>
    <row r="148" spans="1:44" s="33" customFormat="1" ht="24.95" customHeight="1" x14ac:dyDescent="0.25">
      <c r="A148" s="338" t="s">
        <v>142</v>
      </c>
      <c r="B148" s="338"/>
      <c r="H148" s="35"/>
      <c r="I148" s="127" t="s">
        <v>52</v>
      </c>
      <c r="J148" s="107">
        <v>45377</v>
      </c>
      <c r="K148" s="128"/>
      <c r="L148" s="9"/>
      <c r="M148" s="9"/>
      <c r="N148" s="9"/>
      <c r="O148" s="9"/>
      <c r="Q148" s="189"/>
      <c r="R148" s="189"/>
      <c r="S148" s="189"/>
      <c r="T148" s="184"/>
      <c r="U148" s="184"/>
      <c r="V148" s="184"/>
      <c r="W148" s="184"/>
      <c r="X148" s="184"/>
      <c r="Y148" s="184"/>
      <c r="Z148" s="184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  <c r="AQ148" s="9"/>
      <c r="AR148" s="9"/>
    </row>
    <row r="149" spans="1:44" s="13" customFormat="1" ht="33" customHeight="1" x14ac:dyDescent="0.25">
      <c r="A149" s="197" t="s">
        <v>143</v>
      </c>
      <c r="B149" s="307" t="s">
        <v>144</v>
      </c>
      <c r="C149" s="307"/>
      <c r="D149" s="307"/>
      <c r="E149" s="307"/>
      <c r="F149" s="307"/>
      <c r="G149" s="307"/>
      <c r="H149" s="35"/>
      <c r="I149" s="345" t="s">
        <v>66</v>
      </c>
      <c r="J149" s="346"/>
      <c r="K149" s="347"/>
      <c r="L149" s="9"/>
      <c r="M149" s="9"/>
      <c r="N149" s="9"/>
      <c r="O149" s="9"/>
      <c r="Q149" s="186"/>
      <c r="R149" s="186"/>
      <c r="S149" s="186"/>
      <c r="T149" s="184"/>
      <c r="U149" s="184"/>
      <c r="V149" s="184"/>
      <c r="W149" s="184"/>
      <c r="X149" s="184"/>
      <c r="Y149" s="184"/>
      <c r="Z149" s="184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  <c r="AQ149" s="9"/>
      <c r="AR149" s="9"/>
    </row>
    <row r="150" spans="1:44" s="33" customFormat="1" ht="30" customHeight="1" x14ac:dyDescent="0.25">
      <c r="A150" s="197" t="s">
        <v>143</v>
      </c>
      <c r="B150" s="307" t="s">
        <v>209</v>
      </c>
      <c r="C150" s="307"/>
      <c r="D150" s="307"/>
      <c r="E150" s="307"/>
      <c r="F150" s="307"/>
      <c r="G150" s="307"/>
      <c r="H150" s="35"/>
      <c r="I150" s="334" t="s">
        <v>53</v>
      </c>
      <c r="J150" s="335"/>
      <c r="K150" s="336"/>
      <c r="L150" s="9"/>
      <c r="M150" s="9"/>
      <c r="N150" s="9"/>
      <c r="O150" s="9"/>
      <c r="Q150" s="189"/>
      <c r="R150" s="189"/>
      <c r="S150" s="189"/>
      <c r="T150" s="184"/>
      <c r="U150" s="184"/>
      <c r="V150" s="184"/>
      <c r="W150" s="184"/>
      <c r="X150" s="184"/>
      <c r="Y150" s="184"/>
      <c r="Z150" s="184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  <c r="AQ150" s="9"/>
      <c r="AR150" s="9"/>
    </row>
    <row r="151" spans="1:44" s="13" customFormat="1" ht="24.95" customHeight="1" x14ac:dyDescent="0.25">
      <c r="A151" s="33"/>
      <c r="H151" s="35"/>
      <c r="I151" s="300" t="s">
        <v>65</v>
      </c>
      <c r="J151" s="300"/>
      <c r="K151" s="300"/>
      <c r="L151" s="9"/>
      <c r="M151" s="9"/>
      <c r="N151" s="9"/>
      <c r="O151" s="9"/>
      <c r="Q151" s="186"/>
      <c r="R151" s="186"/>
      <c r="S151" s="186"/>
      <c r="T151" s="184"/>
      <c r="U151" s="184"/>
      <c r="V151" s="184"/>
      <c r="W151" s="184"/>
      <c r="X151" s="184"/>
      <c r="Y151" s="184"/>
      <c r="Z151" s="184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1:44" s="13" customFormat="1" ht="22.5" customHeight="1" x14ac:dyDescent="0.25">
      <c r="A152" s="33"/>
      <c r="H152" s="35"/>
      <c r="I152" s="301"/>
      <c r="J152" s="301"/>
      <c r="K152" s="301"/>
      <c r="L152" s="9"/>
      <c r="M152" s="9"/>
      <c r="N152" s="9"/>
      <c r="O152" s="9"/>
      <c r="Q152" s="186"/>
      <c r="R152" s="186"/>
      <c r="S152" s="186"/>
      <c r="T152" s="184"/>
      <c r="U152" s="184"/>
      <c r="V152" s="184"/>
      <c r="W152" s="184"/>
      <c r="X152" s="184"/>
      <c r="Y152" s="184"/>
      <c r="Z152" s="184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1:44" s="13" customFormat="1" ht="30.75" customHeight="1" x14ac:dyDescent="0.25">
      <c r="A153" s="33"/>
      <c r="B153" s="91"/>
      <c r="C153" s="91"/>
      <c r="D153" s="91"/>
      <c r="F153" s="330" t="s">
        <v>67</v>
      </c>
      <c r="G153" s="331"/>
      <c r="H153" s="337" t="s">
        <v>68</v>
      </c>
      <c r="I153" s="337"/>
      <c r="J153" s="337"/>
      <c r="K153" s="337"/>
      <c r="L153" s="337"/>
      <c r="M153" s="9"/>
      <c r="N153" s="9"/>
      <c r="O153" s="9"/>
      <c r="Q153" s="186"/>
      <c r="R153" s="186"/>
      <c r="S153" s="186"/>
      <c r="T153" s="184"/>
      <c r="U153" s="184"/>
      <c r="V153" s="184"/>
      <c r="W153" s="184"/>
      <c r="X153" s="184"/>
      <c r="Y153" s="184"/>
      <c r="Z153" s="184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  <c r="AQ153" s="9"/>
      <c r="AR153" s="9"/>
    </row>
    <row r="154" spans="1:44" ht="60" customHeight="1" x14ac:dyDescent="0.25">
      <c r="B154" s="332" t="s">
        <v>208</v>
      </c>
      <c r="C154" s="333"/>
      <c r="D154" s="333"/>
      <c r="E154" s="333"/>
      <c r="F154" s="298"/>
      <c r="G154" s="299"/>
      <c r="H154" s="329" t="str">
        <f>IF(RIGHT(G15,31)="NON concerné(e) par la mobilité","Doctorant(e) non concerné(e) par la mobilité"," ")</f>
        <v xml:space="preserve"> </v>
      </c>
      <c r="I154" s="329"/>
      <c r="J154" s="329"/>
      <c r="K154" s="329"/>
      <c r="L154" s="329"/>
      <c r="M154" s="35"/>
      <c r="N154" s="35"/>
      <c r="T154" s="184"/>
      <c r="U154" s="184"/>
      <c r="V154" s="184"/>
      <c r="W154" s="184"/>
      <c r="X154" s="184"/>
      <c r="Y154" s="184"/>
      <c r="Z154" s="184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  <c r="AQ154" s="9"/>
      <c r="AR154" s="9"/>
    </row>
    <row r="155" spans="1:44" ht="60" customHeight="1" x14ac:dyDescent="0.25">
      <c r="B155" s="332" t="s">
        <v>49</v>
      </c>
      <c r="C155" s="333"/>
      <c r="D155" s="333"/>
      <c r="E155" s="333"/>
      <c r="F155" s="298"/>
      <c r="G155" s="299"/>
      <c r="H155" s="329" t="str">
        <f>H154</f>
        <v xml:space="preserve"> </v>
      </c>
      <c r="I155" s="329"/>
      <c r="J155" s="329"/>
      <c r="K155" s="329"/>
      <c r="L155" s="329"/>
      <c r="M155" s="35"/>
      <c r="N155" s="35"/>
      <c r="T155" s="184"/>
      <c r="U155" s="184"/>
      <c r="V155" s="184"/>
      <c r="W155" s="184"/>
      <c r="X155" s="184"/>
      <c r="Y155" s="184"/>
      <c r="Z155" s="184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  <c r="AQ155" s="9"/>
      <c r="AR155" s="9"/>
    </row>
    <row r="156" spans="1:44" ht="37.5" customHeight="1" x14ac:dyDescent="0.25">
      <c r="G156" s="35"/>
      <c r="H156" s="35"/>
      <c r="I156" s="35"/>
      <c r="J156" s="35"/>
      <c r="K156" s="35"/>
      <c r="L156" s="35"/>
      <c r="M156" s="35"/>
      <c r="N156" s="35"/>
      <c r="T156" s="184"/>
      <c r="U156" s="184"/>
      <c r="V156" s="184"/>
      <c r="W156" s="184"/>
      <c r="X156" s="184"/>
      <c r="Y156" s="184"/>
      <c r="Z156" s="184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  <c r="AQ156" s="9"/>
      <c r="AR156" s="9"/>
    </row>
  </sheetData>
  <sheetProtection password="8385" sheet="1" objects="1" scenarios="1" selectLockedCells="1"/>
  <dataConsolidate/>
  <mergeCells count="224">
    <mergeCell ref="N132:O132"/>
    <mergeCell ref="N101:O101"/>
    <mergeCell ref="D17:I17"/>
    <mergeCell ref="H18:I18"/>
    <mergeCell ref="A20:D20"/>
    <mergeCell ref="E19:F20"/>
    <mergeCell ref="H19:I20"/>
    <mergeCell ref="B85:C91"/>
    <mergeCell ref="K84:K92"/>
    <mergeCell ref="N66:O67"/>
    <mergeCell ref="N17:O21"/>
    <mergeCell ref="D87:H87"/>
    <mergeCell ref="D88:H88"/>
    <mergeCell ref="D89:H89"/>
    <mergeCell ref="D90:H90"/>
    <mergeCell ref="A27:J27"/>
    <mergeCell ref="E77:G77"/>
    <mergeCell ref="E78:H78"/>
    <mergeCell ref="I77:J77"/>
    <mergeCell ref="E80:G80"/>
    <mergeCell ref="A79:J79"/>
    <mergeCell ref="L22:L23"/>
    <mergeCell ref="C52:I52"/>
    <mergeCell ref="K25:K26"/>
    <mergeCell ref="L25:L26"/>
    <mergeCell ref="N34:O35"/>
    <mergeCell ref="K37:K43"/>
    <mergeCell ref="C43:I43"/>
    <mergeCell ref="C45:E45"/>
    <mergeCell ref="B36:B43"/>
    <mergeCell ref="C47:G47"/>
    <mergeCell ref="C48:G48"/>
    <mergeCell ref="A33:I33"/>
    <mergeCell ref="K46:K52"/>
    <mergeCell ref="B44:K44"/>
    <mergeCell ref="L28:L30"/>
    <mergeCell ref="K28:K31"/>
    <mergeCell ref="B45:B52"/>
    <mergeCell ref="D26:H26"/>
    <mergeCell ref="B25:C26"/>
    <mergeCell ref="D25:G25"/>
    <mergeCell ref="C31:H31"/>
    <mergeCell ref="C28:G28"/>
    <mergeCell ref="C29:G29"/>
    <mergeCell ref="C30:G30"/>
    <mergeCell ref="I28:J28"/>
    <mergeCell ref="I29:J29"/>
    <mergeCell ref="I30:J30"/>
    <mergeCell ref="Q3:Q6"/>
    <mergeCell ref="B14:C15"/>
    <mergeCell ref="D14:F14"/>
    <mergeCell ref="G14:J14"/>
    <mergeCell ref="D15:F15"/>
    <mergeCell ref="G15:J15"/>
    <mergeCell ref="B4:L4"/>
    <mergeCell ref="K22:K23"/>
    <mergeCell ref="B12:C12"/>
    <mergeCell ref="B22:F23"/>
    <mergeCell ref="A21:I21"/>
    <mergeCell ref="G22:J23"/>
    <mergeCell ref="A8:C8"/>
    <mergeCell ref="F8:J8"/>
    <mergeCell ref="J17:K21"/>
    <mergeCell ref="C39:G39"/>
    <mergeCell ref="C40:G40"/>
    <mergeCell ref="C41:G41"/>
    <mergeCell ref="C42:G42"/>
    <mergeCell ref="I36:K36"/>
    <mergeCell ref="I45:K45"/>
    <mergeCell ref="C37:G37"/>
    <mergeCell ref="C46:G46"/>
    <mergeCell ref="C54:E54"/>
    <mergeCell ref="C49:G49"/>
    <mergeCell ref="C50:G50"/>
    <mergeCell ref="C51:G51"/>
    <mergeCell ref="G53:I53"/>
    <mergeCell ref="C36:E36"/>
    <mergeCell ref="C38:G38"/>
    <mergeCell ref="E105:G105"/>
    <mergeCell ref="E111:G111"/>
    <mergeCell ref="D107:I107"/>
    <mergeCell ref="D109:I109"/>
    <mergeCell ref="D108:I108"/>
    <mergeCell ref="B54:B58"/>
    <mergeCell ref="K55:K58"/>
    <mergeCell ref="C56:G56"/>
    <mergeCell ref="C57:G57"/>
    <mergeCell ref="B61:J61"/>
    <mergeCell ref="C58:I58"/>
    <mergeCell ref="D63:H63"/>
    <mergeCell ref="D68:H68"/>
    <mergeCell ref="A60:I60"/>
    <mergeCell ref="K62:K64"/>
    <mergeCell ref="D62:G62"/>
    <mergeCell ref="D67:G67"/>
    <mergeCell ref="G97:H97"/>
    <mergeCell ref="B95:C99"/>
    <mergeCell ref="I80:J80"/>
    <mergeCell ref="B84:H84"/>
    <mergeCell ref="D72:G72"/>
    <mergeCell ref="D73:H73"/>
    <mergeCell ref="K95:K99"/>
    <mergeCell ref="L132:L135"/>
    <mergeCell ref="B150:G150"/>
    <mergeCell ref="I147:K147"/>
    <mergeCell ref="I149:K149"/>
    <mergeCell ref="J145:K145"/>
    <mergeCell ref="I115:J115"/>
    <mergeCell ref="D115:G115"/>
    <mergeCell ref="B115:C118"/>
    <mergeCell ref="J116:J118"/>
    <mergeCell ref="A120:J120"/>
    <mergeCell ref="K115:K118"/>
    <mergeCell ref="D124:H124"/>
    <mergeCell ref="D118:G118"/>
    <mergeCell ref="D116:H116"/>
    <mergeCell ref="B132:G132"/>
    <mergeCell ref="D133:H133"/>
    <mergeCell ref="D139:H139"/>
    <mergeCell ref="K137:K139"/>
    <mergeCell ref="K121:K129"/>
    <mergeCell ref="B121:H121"/>
    <mergeCell ref="D122:H122"/>
    <mergeCell ref="L141:L143"/>
    <mergeCell ref="L137:L139"/>
    <mergeCell ref="F143:J143"/>
    <mergeCell ref="D143:E143"/>
    <mergeCell ref="H154:L154"/>
    <mergeCell ref="H155:L155"/>
    <mergeCell ref="F153:G153"/>
    <mergeCell ref="B154:E154"/>
    <mergeCell ref="B155:E155"/>
    <mergeCell ref="F154:G154"/>
    <mergeCell ref="I150:K150"/>
    <mergeCell ref="H153:L153"/>
    <mergeCell ref="A148:B148"/>
    <mergeCell ref="H145:I145"/>
    <mergeCell ref="B137:H137"/>
    <mergeCell ref="D138:H138"/>
    <mergeCell ref="B53:F53"/>
    <mergeCell ref="F155:G155"/>
    <mergeCell ref="I151:K152"/>
    <mergeCell ref="A140:J140"/>
    <mergeCell ref="K132:K135"/>
    <mergeCell ref="B149:G149"/>
    <mergeCell ref="D142:H142"/>
    <mergeCell ref="B141:C143"/>
    <mergeCell ref="K141:K143"/>
    <mergeCell ref="A113:J113"/>
    <mergeCell ref="D86:H86"/>
    <mergeCell ref="B92:H92"/>
    <mergeCell ref="D85:H85"/>
    <mergeCell ref="A83:J83"/>
    <mergeCell ref="K102:K109"/>
    <mergeCell ref="B106:C109"/>
    <mergeCell ref="D106:I106"/>
    <mergeCell ref="D95:G95"/>
    <mergeCell ref="A94:K94"/>
    <mergeCell ref="D91:H91"/>
    <mergeCell ref="E103:G103"/>
    <mergeCell ref="I111:J111"/>
    <mergeCell ref="B2:L2"/>
    <mergeCell ref="B3:L3"/>
    <mergeCell ref="B5:L5"/>
    <mergeCell ref="C6:J6"/>
    <mergeCell ref="B18:D18"/>
    <mergeCell ref="E18:F18"/>
    <mergeCell ref="B9:C9"/>
    <mergeCell ref="D9:J9"/>
    <mergeCell ref="B10:C10"/>
    <mergeCell ref="D12:J12"/>
    <mergeCell ref="D11:J11"/>
    <mergeCell ref="D10:J10"/>
    <mergeCell ref="B11:C11"/>
    <mergeCell ref="B16:J16"/>
    <mergeCell ref="B17:C17"/>
    <mergeCell ref="A24:J24"/>
    <mergeCell ref="I54:J54"/>
    <mergeCell ref="D123:H123"/>
    <mergeCell ref="C55:G55"/>
    <mergeCell ref="B34:K34"/>
    <mergeCell ref="B67:C68"/>
    <mergeCell ref="K67:K69"/>
    <mergeCell ref="B64:I64"/>
    <mergeCell ref="B62:C63"/>
    <mergeCell ref="B69:I69"/>
    <mergeCell ref="B72:C73"/>
    <mergeCell ref="A82:J82"/>
    <mergeCell ref="K80:K81"/>
    <mergeCell ref="A76:J76"/>
    <mergeCell ref="B71:J71"/>
    <mergeCell ref="B66:J66"/>
    <mergeCell ref="B35:D35"/>
    <mergeCell ref="K72:K74"/>
    <mergeCell ref="B74:I74"/>
    <mergeCell ref="A101:K101"/>
    <mergeCell ref="A110:K110"/>
    <mergeCell ref="B102:D105"/>
    <mergeCell ref="D98:G98"/>
    <mergeCell ref="E35:H35"/>
    <mergeCell ref="J98:J99"/>
    <mergeCell ref="A114:K114"/>
    <mergeCell ref="K77:K78"/>
    <mergeCell ref="E81:H81"/>
    <mergeCell ref="B80:D81"/>
    <mergeCell ref="B138:C139"/>
    <mergeCell ref="D125:H125"/>
    <mergeCell ref="D126:H126"/>
    <mergeCell ref="D128:H128"/>
    <mergeCell ref="D129:H129"/>
    <mergeCell ref="B122:C129"/>
    <mergeCell ref="D127:H127"/>
    <mergeCell ref="K111:K112"/>
    <mergeCell ref="D134:H134"/>
    <mergeCell ref="D135:H135"/>
    <mergeCell ref="B133:C135"/>
    <mergeCell ref="B77:D78"/>
    <mergeCell ref="B111:D112"/>
    <mergeCell ref="D99:G99"/>
    <mergeCell ref="D96:H96"/>
    <mergeCell ref="E104:G104"/>
    <mergeCell ref="D97:F97"/>
    <mergeCell ref="E112:H112"/>
    <mergeCell ref="I95:J95"/>
  </mergeCells>
  <dataValidations count="14">
    <dataValidation type="date" allowBlank="1" showInputMessage="1" showErrorMessage="1" sqref="J148:K148">
      <formula1>45352</formula1>
      <formula2>45657</formula2>
    </dataValidation>
    <dataValidation type="list" allowBlank="1" showInputMessage="1" showErrorMessage="1" sqref="I142 J64 J74 I31 J69 J58 J52 J43 I85:I91 I138:I139 J106:J109 I122:I129 I133:I135">
      <formula1>$R$12:$T$12</formula1>
    </dataValidation>
    <dataValidation type="whole" allowBlank="1" showInputMessage="1" showErrorMessage="1" sqref="H118 H98:H99 H62 H56:H57 F45 F36 H47:H51 H38:H42 H77 H28:H30 H95 H115 H111 H103:H105">
      <formula1>0</formula1>
      <formula2>1000</formula2>
    </dataValidation>
    <dataValidation type="whole" allowBlank="1" showInputMessage="1" showErrorMessage="1" sqref="I92">
      <formula1>0</formula1>
      <formula2>10</formula2>
    </dataValidation>
    <dataValidation type="whole" allowBlank="1" showInputMessage="1" showErrorMessage="1" sqref="H80">
      <formula1>0</formula1>
      <formula2>300</formula2>
    </dataValidation>
    <dataValidation type="whole" allowBlank="1" showInputMessage="1" showErrorMessage="1" sqref="H25">
      <formula1>0</formula1>
      <formula2>3</formula2>
    </dataValidation>
    <dataValidation type="whole" allowBlank="1" showInputMessage="1" showErrorMessage="1" sqref="H67 H72">
      <formula1>0</formula1>
      <formula2>4</formula2>
    </dataValidation>
    <dataValidation type="whole" allowBlank="1" showInputMessage="1" showErrorMessage="1" sqref="F54">
      <formula1>0</formula1>
      <formula2>2</formula2>
    </dataValidation>
    <dataValidation type="list" allowBlank="1" showInputMessage="1" showErrorMessage="1" sqref="D17">
      <formula1>$R$11:$V$11</formula1>
    </dataValidation>
    <dataValidation type="list" allowBlank="1" showInputMessage="1" showErrorMessage="1" prompt="Votre Faculté ?" sqref="C6">
      <formula1>$R$9:$Z$9</formula1>
    </dataValidation>
    <dataValidation type="date" showInputMessage="1" showErrorMessage="1" sqref="E18:F18 H18">
      <formula1>30317</formula1>
      <formula2>45402</formula2>
    </dataValidation>
    <dataValidation type="list" allowBlank="1" showInputMessage="1" showErrorMessage="1" prompt="Votre grade ?" sqref="D10:J10">
      <formula1>$R$10:$Z$10</formula1>
    </dataValidation>
    <dataValidation type="list" allowBlank="1" showInputMessage="1" showErrorMessage="1" sqref="D14:F14">
      <formula1>$R$14:$U$14</formula1>
    </dataValidation>
    <dataValidation type="list" allowBlank="1" showInputMessage="1" showErrorMessage="1" sqref="D15:F15">
      <formula1>$R$15:$AC$15</formula1>
    </dataValidation>
  </dataValidations>
  <printOptions horizontalCentered="1"/>
  <pageMargins left="0.19685039370078741" right="0.19685039370078741" top="0.27559055118110237" bottom="0.19685039370078741" header="0" footer="0.31496062992125984"/>
  <pageSetup paperSize="9" scale="81" orientation="landscape" verticalDpi="1200" r:id="rId1"/>
  <headerFooter>
    <oddFooter>&amp;L&amp;10      Programme de mobilité à l'étranger (Année : 2024)&amp;C&amp;10Université A. Mira - Bejaia&amp;RPage &amp;P de &amp;N</oddFooter>
  </headerFooter>
  <rowBreaks count="4" manualBreakCount="4">
    <brk id="32" max="16383" man="1"/>
    <brk id="65" max="16383" man="1"/>
    <brk id="100" max="16383" man="1"/>
    <brk id="13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PMS2024</vt:lpstr>
      <vt:lpstr>'PMS2024'!Zone_d_impression</vt:lpstr>
    </vt:vector>
  </TitlesOfParts>
  <Company>Perso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AIT-AMOKHTAR</dc:creator>
  <cp:lastModifiedBy>LENOVO  PC</cp:lastModifiedBy>
  <cp:lastPrinted>2024-03-26T14:39:17Z</cp:lastPrinted>
  <dcterms:created xsi:type="dcterms:W3CDTF">2023-02-14T18:32:18Z</dcterms:created>
  <dcterms:modified xsi:type="dcterms:W3CDTF">2024-03-27T08:29:12Z</dcterms:modified>
</cp:coreProperties>
</file>